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5" i="12"/>
  <c r="L19"/>
  <c r="K19"/>
  <c r="J19"/>
  <c r="I19"/>
  <c r="H19"/>
  <c r="G292"/>
  <c r="F292"/>
  <c r="E292"/>
  <c r="D292"/>
  <c r="C292"/>
  <c r="L242" l="1"/>
  <c r="L349" s="1"/>
  <c r="K242"/>
  <c r="K349" s="1"/>
  <c r="J242"/>
  <c r="I242"/>
  <c r="I349" s="1"/>
  <c r="G242"/>
  <c r="G349" s="1"/>
  <c r="F242"/>
  <c r="E242"/>
  <c r="D242"/>
  <c r="C242"/>
  <c r="L233"/>
  <c r="K233"/>
  <c r="J233"/>
  <c r="I233"/>
  <c r="H233"/>
  <c r="G233"/>
  <c r="F233"/>
  <c r="E233"/>
  <c r="D233"/>
  <c r="C233"/>
  <c r="L202"/>
  <c r="L331" s="1"/>
  <c r="K202"/>
  <c r="K331" s="1"/>
  <c r="J202"/>
  <c r="J331" s="1"/>
  <c r="I202"/>
  <c r="H202"/>
  <c r="H331" s="1"/>
  <c r="G202"/>
  <c r="G331" s="1"/>
  <c r="F202"/>
  <c r="F331" s="1"/>
  <c r="E202"/>
  <c r="D202"/>
  <c r="D331" s="1"/>
  <c r="C202"/>
  <c r="C331" s="1"/>
  <c r="L189"/>
  <c r="K189"/>
  <c r="J189"/>
  <c r="I189"/>
  <c r="H189"/>
  <c r="L181"/>
  <c r="K181"/>
  <c r="J181"/>
  <c r="I181"/>
  <c r="H181"/>
  <c r="G181"/>
  <c r="F181"/>
  <c r="F347" s="1"/>
  <c r="E181"/>
  <c r="D181"/>
  <c r="C181"/>
  <c r="L173"/>
  <c r="L330" s="1"/>
  <c r="K173"/>
  <c r="K330" s="1"/>
  <c r="J173"/>
  <c r="I173"/>
  <c r="I330" s="1"/>
  <c r="H173"/>
  <c r="H330" s="1"/>
  <c r="G173"/>
  <c r="G330" s="1"/>
  <c r="F173"/>
  <c r="E173"/>
  <c r="D173"/>
  <c r="D330" s="1"/>
  <c r="C173"/>
  <c r="C330" s="1"/>
  <c r="E330"/>
  <c r="F330"/>
  <c r="J330"/>
  <c r="I324"/>
  <c r="J324"/>
  <c r="K324"/>
  <c r="L324"/>
  <c r="H324"/>
  <c r="H333"/>
  <c r="H346"/>
  <c r="H219"/>
  <c r="L219"/>
  <c r="K219"/>
  <c r="J219"/>
  <c r="I219"/>
  <c r="J349"/>
  <c r="H349"/>
  <c r="G255"/>
  <c r="G365" s="1"/>
  <c r="F255"/>
  <c r="F365" s="1"/>
  <c r="E255"/>
  <c r="E365" s="1"/>
  <c r="D255"/>
  <c r="D365" s="1"/>
  <c r="C365"/>
  <c r="E285"/>
  <c r="E366" s="1"/>
  <c r="F285"/>
  <c r="F366" s="1"/>
  <c r="G285"/>
  <c r="G366" s="1"/>
  <c r="D285"/>
  <c r="D366" s="1"/>
  <c r="C285"/>
  <c r="C366" s="1"/>
  <c r="G99"/>
  <c r="G360" s="1"/>
  <c r="F99"/>
  <c r="F360" s="1"/>
  <c r="E99"/>
  <c r="E360" s="1"/>
  <c r="D99"/>
  <c r="D360" s="1"/>
  <c r="C99"/>
  <c r="C360" s="1"/>
  <c r="L318"/>
  <c r="L352" s="1"/>
  <c r="K318"/>
  <c r="K352" s="1"/>
  <c r="J318"/>
  <c r="J352" s="1"/>
  <c r="I318"/>
  <c r="I352" s="1"/>
  <c r="H318"/>
  <c r="H352" s="1"/>
  <c r="L311"/>
  <c r="L335" s="1"/>
  <c r="K311"/>
  <c r="K335" s="1"/>
  <c r="J311"/>
  <c r="J335" s="1"/>
  <c r="I311"/>
  <c r="I335" s="1"/>
  <c r="H311"/>
  <c r="H335" s="1"/>
  <c r="L299"/>
  <c r="L351" s="1"/>
  <c r="K299"/>
  <c r="K351" s="1"/>
  <c r="J299"/>
  <c r="J351" s="1"/>
  <c r="I299"/>
  <c r="I351" s="1"/>
  <c r="H299"/>
  <c r="H351" s="1"/>
  <c r="L292"/>
  <c r="L334" s="1"/>
  <c r="K292"/>
  <c r="K334" s="1"/>
  <c r="J292"/>
  <c r="J334" s="1"/>
  <c r="I292"/>
  <c r="I334" s="1"/>
  <c r="H292"/>
  <c r="H334" s="1"/>
  <c r="K278"/>
  <c r="L278"/>
  <c r="J278"/>
  <c r="I278"/>
  <c r="H278"/>
  <c r="L270"/>
  <c r="L350" s="1"/>
  <c r="K270"/>
  <c r="K350" s="1"/>
  <c r="J270"/>
  <c r="J350" s="1"/>
  <c r="I270"/>
  <c r="I350" s="1"/>
  <c r="H270"/>
  <c r="H350" s="1"/>
  <c r="L333"/>
  <c r="K333"/>
  <c r="J333"/>
  <c r="I333"/>
  <c r="L250"/>
  <c r="K250"/>
  <c r="J250"/>
  <c r="I250"/>
  <c r="H250"/>
  <c r="L211"/>
  <c r="L348" s="1"/>
  <c r="K211"/>
  <c r="K348" s="1"/>
  <c r="J211"/>
  <c r="J348" s="1"/>
  <c r="I211"/>
  <c r="I348" s="1"/>
  <c r="H211"/>
  <c r="H348" s="1"/>
  <c r="I331"/>
  <c r="G164"/>
  <c r="G346" s="1"/>
  <c r="F164"/>
  <c r="F346" s="1"/>
  <c r="E164"/>
  <c r="E346" s="1"/>
  <c r="D164"/>
  <c r="D346" s="1"/>
  <c r="C164"/>
  <c r="C346" s="1"/>
  <c r="I157"/>
  <c r="I329" s="1"/>
  <c r="H157"/>
  <c r="H329" s="1"/>
  <c r="G157"/>
  <c r="G329" s="1"/>
  <c r="F157"/>
  <c r="F329" s="1"/>
  <c r="E157"/>
  <c r="E329" s="1"/>
  <c r="D157"/>
  <c r="D329" s="1"/>
  <c r="C157"/>
  <c r="C329" s="1"/>
  <c r="L157"/>
  <c r="L329" s="1"/>
  <c r="K157"/>
  <c r="K329" s="1"/>
  <c r="J157"/>
  <c r="J329" s="1"/>
  <c r="L142"/>
  <c r="L345" s="1"/>
  <c r="K142"/>
  <c r="K345" s="1"/>
  <c r="J142"/>
  <c r="J345" s="1"/>
  <c r="I142"/>
  <c r="I345" s="1"/>
  <c r="H142"/>
  <c r="H345" s="1"/>
  <c r="L135"/>
  <c r="L328" s="1"/>
  <c r="K135"/>
  <c r="K328" s="1"/>
  <c r="J135"/>
  <c r="J328" s="1"/>
  <c r="I135"/>
  <c r="I328" s="1"/>
  <c r="H135"/>
  <c r="H328" s="1"/>
  <c r="G135"/>
  <c r="G328" s="1"/>
  <c r="F135"/>
  <c r="F328" s="1"/>
  <c r="E135"/>
  <c r="E328" s="1"/>
  <c r="D135"/>
  <c r="D328" s="1"/>
  <c r="C135"/>
  <c r="C328" s="1"/>
  <c r="L123"/>
  <c r="K123"/>
  <c r="J123"/>
  <c r="I123"/>
  <c r="L344"/>
  <c r="K115"/>
  <c r="K344" s="1"/>
  <c r="J115"/>
  <c r="J344" s="1"/>
  <c r="I115"/>
  <c r="I344" s="1"/>
  <c r="H115"/>
  <c r="H344" s="1"/>
  <c r="L107"/>
  <c r="L327" s="1"/>
  <c r="K107"/>
  <c r="K327" s="1"/>
  <c r="J107"/>
  <c r="J327" s="1"/>
  <c r="I107"/>
  <c r="I327" s="1"/>
  <c r="H107"/>
  <c r="H327" s="1"/>
  <c r="G107"/>
  <c r="G327" s="1"/>
  <c r="F107"/>
  <c r="F327" s="1"/>
  <c r="E107"/>
  <c r="E327" s="1"/>
  <c r="D107"/>
  <c r="D327" s="1"/>
  <c r="C107"/>
  <c r="C327" s="1"/>
  <c r="L94"/>
  <c r="J94"/>
  <c r="H94"/>
  <c r="K94"/>
  <c r="I94"/>
  <c r="H86"/>
  <c r="H343" s="1"/>
  <c r="G86"/>
  <c r="G343" s="1"/>
  <c r="F86"/>
  <c r="F343" s="1"/>
  <c r="E86"/>
  <c r="E343" s="1"/>
  <c r="D86"/>
  <c r="D343" s="1"/>
  <c r="C86"/>
  <c r="C343" s="1"/>
  <c r="L78"/>
  <c r="L326" s="1"/>
  <c r="K78"/>
  <c r="K326" s="1"/>
  <c r="J78"/>
  <c r="J326" s="1"/>
  <c r="I78"/>
  <c r="I326" s="1"/>
  <c r="H78"/>
  <c r="H326" s="1"/>
  <c r="L66"/>
  <c r="K66"/>
  <c r="J66"/>
  <c r="I66"/>
  <c r="H66"/>
  <c r="L35"/>
  <c r="K35"/>
  <c r="J35"/>
  <c r="I35"/>
  <c r="H35"/>
  <c r="L27"/>
  <c r="L341" s="1"/>
  <c r="K27"/>
  <c r="K341" s="1"/>
  <c r="J27"/>
  <c r="J341" s="1"/>
  <c r="I27"/>
  <c r="I341" s="1"/>
  <c r="H27"/>
  <c r="H341" s="1"/>
  <c r="G27"/>
  <c r="G341" s="1"/>
  <c r="F27"/>
  <c r="F341" s="1"/>
  <c r="E27"/>
  <c r="E341" s="1"/>
  <c r="D27"/>
  <c r="D341" s="1"/>
  <c r="C27"/>
  <c r="C341" s="1"/>
  <c r="G311"/>
  <c r="G335" s="1"/>
  <c r="F311"/>
  <c r="F335" s="1"/>
  <c r="E311"/>
  <c r="E335" s="1"/>
  <c r="D311"/>
  <c r="D335" s="1"/>
  <c r="G318"/>
  <c r="G352" s="1"/>
  <c r="F318"/>
  <c r="F352" s="1"/>
  <c r="E318"/>
  <c r="E352" s="1"/>
  <c r="D318"/>
  <c r="D352" s="1"/>
  <c r="C318"/>
  <c r="C352" s="1"/>
  <c r="C311"/>
  <c r="C335" s="1"/>
  <c r="G334"/>
  <c r="F334"/>
  <c r="E334"/>
  <c r="D334"/>
  <c r="C334"/>
  <c r="G303"/>
  <c r="G367" s="1"/>
  <c r="F303"/>
  <c r="F367" s="1"/>
  <c r="E303"/>
  <c r="E367" s="1"/>
  <c r="D303"/>
  <c r="D367" s="1"/>
  <c r="C303"/>
  <c r="C367" s="1"/>
  <c r="G299"/>
  <c r="G351" s="1"/>
  <c r="F299"/>
  <c r="F351" s="1"/>
  <c r="E299"/>
  <c r="E351" s="1"/>
  <c r="D299"/>
  <c r="D351" s="1"/>
  <c r="C299"/>
  <c r="C351" s="1"/>
  <c r="G270"/>
  <c r="G350" s="1"/>
  <c r="F270"/>
  <c r="F350" s="1"/>
  <c r="E270"/>
  <c r="E350" s="1"/>
  <c r="D270"/>
  <c r="D350" s="1"/>
  <c r="C270"/>
  <c r="C350" s="1"/>
  <c r="C332"/>
  <c r="G211"/>
  <c r="G348" s="1"/>
  <c r="F211"/>
  <c r="F348" s="1"/>
  <c r="E211"/>
  <c r="E348" s="1"/>
  <c r="D211"/>
  <c r="D348" s="1"/>
  <c r="C211"/>
  <c r="C348" s="1"/>
  <c r="E331"/>
  <c r="E194"/>
  <c r="E363" s="1"/>
  <c r="G194"/>
  <c r="G363" s="1"/>
  <c r="F194"/>
  <c r="F363" s="1"/>
  <c r="D194"/>
  <c r="D363" s="1"/>
  <c r="C194"/>
  <c r="C363" s="1"/>
  <c r="G347"/>
  <c r="E347"/>
  <c r="D347"/>
  <c r="C347"/>
  <c r="G149"/>
  <c r="G362" s="1"/>
  <c r="F149"/>
  <c r="F362" s="1"/>
  <c r="E149"/>
  <c r="E362" s="1"/>
  <c r="D149"/>
  <c r="D362" s="1"/>
  <c r="C149"/>
  <c r="C362" s="1"/>
  <c r="D115"/>
  <c r="D344" s="1"/>
  <c r="E115"/>
  <c r="E344" s="1"/>
  <c r="F115"/>
  <c r="F344" s="1"/>
  <c r="G115"/>
  <c r="G344" s="1"/>
  <c r="C115"/>
  <c r="C344" s="1"/>
  <c r="G78"/>
  <c r="G326" s="1"/>
  <c r="F78"/>
  <c r="F326" s="1"/>
  <c r="E78"/>
  <c r="E326" s="1"/>
  <c r="D78"/>
  <c r="D326" s="1"/>
  <c r="C78"/>
  <c r="C326" s="1"/>
  <c r="C50"/>
  <c r="C325" s="1"/>
  <c r="D19"/>
  <c r="D324" s="1"/>
  <c r="E19"/>
  <c r="E324" s="1"/>
  <c r="F19"/>
  <c r="F324" s="1"/>
  <c r="G19"/>
  <c r="G324" s="1"/>
  <c r="C19"/>
  <c r="C324" s="1"/>
  <c r="L86" l="1"/>
  <c r="L343" s="1"/>
  <c r="K86"/>
  <c r="K343" s="1"/>
  <c r="J86"/>
  <c r="J343" s="1"/>
  <c r="I86"/>
  <c r="I343" s="1"/>
  <c r="C142" l="1"/>
  <c r="C345" s="1"/>
  <c r="D142"/>
  <c r="D345" s="1"/>
  <c r="E142"/>
  <c r="E345" s="1"/>
  <c r="F142"/>
  <c r="F345" s="1"/>
  <c r="G142"/>
  <c r="G345" s="1"/>
  <c r="E333" l="1"/>
  <c r="F333"/>
  <c r="D333"/>
  <c r="D127"/>
  <c r="D361" s="1"/>
  <c r="E127"/>
  <c r="E361" s="1"/>
  <c r="F127"/>
  <c r="F361" s="1"/>
  <c r="G127"/>
  <c r="G361" s="1"/>
  <c r="C127"/>
  <c r="C361" s="1"/>
  <c r="G333" l="1"/>
  <c r="D50" l="1"/>
  <c r="D325" s="1"/>
  <c r="E50"/>
  <c r="E325" s="1"/>
  <c r="F50"/>
  <c r="F325" s="1"/>
  <c r="G50"/>
  <c r="G325" s="1"/>
  <c r="H50"/>
  <c r="H325" s="1"/>
  <c r="C39"/>
  <c r="C358" s="1"/>
  <c r="J50" l="1"/>
  <c r="J325" s="1"/>
  <c r="K50"/>
  <c r="K325" s="1"/>
  <c r="L50"/>
  <c r="L325" s="1"/>
  <c r="I50"/>
  <c r="I325" s="1"/>
  <c r="H347" l="1"/>
  <c r="C333" l="1"/>
  <c r="C337" s="1"/>
  <c r="K164" l="1"/>
  <c r="K346" s="1"/>
  <c r="J164"/>
  <c r="J346" s="1"/>
  <c r="I164"/>
  <c r="I346" s="1"/>
  <c r="L164" l="1"/>
  <c r="L346" s="1"/>
  <c r="J347" l="1"/>
  <c r="K347"/>
  <c r="L347" l="1"/>
  <c r="E332" l="1"/>
  <c r="E337" s="1"/>
  <c r="F332"/>
  <c r="F337" s="1"/>
  <c r="G332"/>
  <c r="G337" s="1"/>
  <c r="I332"/>
  <c r="I337" s="1"/>
  <c r="J332"/>
  <c r="J337" s="1"/>
  <c r="K332"/>
  <c r="K337" s="1"/>
  <c r="L332"/>
  <c r="L337" s="1"/>
  <c r="D332"/>
  <c r="D337" s="1"/>
  <c r="C224" l="1"/>
  <c r="C364" s="1"/>
  <c r="K58" l="1"/>
  <c r="K342" s="1"/>
  <c r="K354" s="1"/>
  <c r="I58" l="1"/>
  <c r="I342" s="1"/>
  <c r="J58"/>
  <c r="J342" s="1"/>
  <c r="J354" s="1"/>
  <c r="H332" l="1"/>
  <c r="H337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70" i="12" l="1"/>
  <c r="C359" s="1"/>
  <c r="C369" s="1"/>
  <c r="H58"/>
  <c r="H342" s="1"/>
  <c r="H354" s="1"/>
  <c r="C58" l="1"/>
  <c r="C342" s="1"/>
  <c r="C349"/>
  <c r="F349"/>
  <c r="G224"/>
  <c r="G364" s="1"/>
  <c r="F224"/>
  <c r="F364" s="1"/>
  <c r="E224"/>
  <c r="E364" s="1"/>
  <c r="D224"/>
  <c r="D364" s="1"/>
  <c r="G70"/>
  <c r="G359" s="1"/>
  <c r="F70"/>
  <c r="F359" s="1"/>
  <c r="E70"/>
  <c r="E359" s="1"/>
  <c r="D70"/>
  <c r="D359" s="1"/>
  <c r="G58"/>
  <c r="G342" s="1"/>
  <c r="G354" s="1"/>
  <c r="F58"/>
  <c r="F342" s="1"/>
  <c r="E58"/>
  <c r="E342" s="1"/>
  <c r="D58"/>
  <c r="D342" s="1"/>
  <c r="L58"/>
  <c r="L342" s="1"/>
  <c r="L354" s="1"/>
  <c r="G39"/>
  <c r="G358" s="1"/>
  <c r="F39"/>
  <c r="F358" s="1"/>
  <c r="E39"/>
  <c r="E358" s="1"/>
  <c r="D39"/>
  <c r="D358" s="1"/>
  <c r="F354" l="1"/>
  <c r="D369"/>
  <c r="K5" i="24" s="1"/>
  <c r="F369" i="12"/>
  <c r="K7" i="24" s="1"/>
  <c r="E369" i="12"/>
  <c r="K6" i="24" s="1"/>
  <c r="G369" i="12"/>
  <c r="C354"/>
  <c r="K9" i="24"/>
  <c r="E16"/>
  <c r="E18"/>
  <c r="E17"/>
  <c r="E19"/>
  <c r="E6"/>
  <c r="E8"/>
  <c r="H17"/>
  <c r="E349" i="12"/>
  <c r="E354" s="1"/>
  <c r="K8" i="24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D349" i="12" l="1"/>
  <c r="D354" s="1"/>
  <c r="E15" i="24" l="1"/>
  <c r="E5"/>
  <c r="H5"/>
  <c r="I347" i="12" l="1"/>
  <c r="I354" s="1"/>
  <c r="H15" i="24" s="1"/>
  <c r="K15" s="1"/>
  <c r="N5"/>
</calcChain>
</file>

<file path=xl/sharedStrings.xml><?xml version="1.0" encoding="utf-8"?>
<sst xmlns="http://schemas.openxmlformats.org/spreadsheetml/2006/main" count="464" uniqueCount="191">
  <si>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</si>
  <si>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</si>
  <si>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</si>
  <si>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</si>
  <si>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</si>
  <si>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</si>
  <si>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</si>
  <si>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</si>
  <si>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</si>
  <si>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</si>
  <si>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</si>
  <si>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</si>
  <si>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</si>
  <si>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</si>
  <si>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</si>
  <si>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</si>
  <si>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</si>
  <si>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</si>
  <si>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</si>
  <si>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</si>
  <si>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</si>
  <si>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</si>
  <si>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</si>
  <si>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</si>
  <si>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</si>
  <si>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</si>
  <si>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</si>
  <si>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</si>
  <si>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</si>
  <si>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</si>
  <si>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</si>
  <si>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</si>
  <si>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</si>
  <si>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</si>
  <si>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</si>
  <si>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</si>
  <si>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</si>
  <si>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</si>
  <si>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</si>
  <si>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</si>
  <si>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</si>
  <si>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</si>
  <si>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</si>
  <si>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</si>
  <si>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</si>
  <si>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</si>
  <si>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</si>
  <si>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</si>
  <si>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</si>
  <si>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</si>
  <si>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</si>
  <si>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</si>
  <si>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</si>
  <si>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</si>
  <si>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</si>
  <si>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</si>
  <si>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</si>
  <si>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</si>
  <si>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</si>
  <si>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</si>
  <si>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</si>
  <si>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</si>
  <si>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</si>
  <si>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</si>
  <si>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</si>
  <si>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</si>
  <si>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</si>
  <si>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</si>
  <si>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</si>
  <si>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</si>
  <si>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</si>
  <si>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</si>
  <si>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</si>
  <si>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</si>
  <si>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</si>
  <si>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</si>
  <si>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</si>
  <si>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</si>
  <si>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</si>
  <si>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</si>
  <si>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</si>
  <si>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</si>
  <si>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</si>
  <si>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</si>
  <si>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</si>
  <si>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</si>
  <si>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</si>
  <si>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</si>
  <si>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</si>
  <si>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</si>
  <si>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</si>
  <si>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</si>
  <si>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</si>
  <si>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</si>
  <si>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</si>
  <si>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</si>
  <si>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</si>
  <si>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</si>
  <si>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</si>
  <si>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</si>
  <si>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</si>
  <si>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</si>
  <si>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</si>
  <si>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</si>
  <si>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</si>
  <si>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</si>
  <si>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</si>
  <si>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</si>
  <si>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</si>
  <si>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</si>
  <si>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</si>
  <si>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</si>
  <si>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</si>
  <si>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</si>
  <si>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</si>
  <si>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</si>
  <si>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</si>
  <si>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</si>
  <si>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</si>
  <si>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</si>
  <si>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</si>
  <si>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Тефтели из говядины с соусом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</si>
  <si>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</si>
  <si>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</si>
  <si>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</si>
  <si>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</si>
  <si>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</si>
  <si>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Суп картофельный с горохом и говядиной</t>
  </si>
  <si>
    <t>Жаркое по -домашнему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</si>
  <si>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</si>
  <si>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</si>
  <si>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</si>
  <si>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</si>
  <si>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</si>
  <si>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</si>
  <si>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</si>
  <si>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</si>
  <si>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</si>
  <si>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</si>
  <si>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</si>
  <si>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</si>
  <si>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</si>
  <si>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</si>
  <si>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</si>
  <si>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</si>
  <si>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</si>
  <si>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</si>
  <si>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</si>
  <si>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</si>
  <si>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</si>
  <si>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</si>
  <si>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</si>
  <si>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</si>
  <si>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</si>
  <si>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</si>
  <si>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</si>
  <si>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</si>
  <si>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</si>
  <si>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</si>
  <si>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</si>
  <si>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</si>
  <si>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</si>
  <si>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</si>
  <si>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</si>
  <si>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</si>
  <si>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</si>
  <si>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</si>
  <si>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</si>
  <si>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290/331</t>
  </si>
  <si>
    <t>930</t>
  </si>
  <si>
    <t>Суп с пшеном и рыбными консервами</t>
  </si>
  <si>
    <t>35/20/5</t>
  </si>
  <si>
    <t>Щи из свежей капусты со сметаной</t>
  </si>
  <si>
    <t>Выпечка в потребительской упаковке</t>
  </si>
  <si>
    <t>2025г.</t>
  </si>
  <si>
    <t xml:space="preserve">       2025 г.</t>
  </si>
  <si>
    <t>Щи из свежей капусты со  сметаной и говядиной</t>
  </si>
  <si>
    <t>Салат из свежих овощей</t>
  </si>
  <si>
    <t>Борщ со сметаной и птицей</t>
  </si>
  <si>
    <t>Борщ  со сметаной и птицей</t>
  </si>
  <si>
    <t>35 /25</t>
  </si>
  <si>
    <t>Голень птицы тушенное с  с соусом сметанным</t>
  </si>
  <si>
    <t>Суп с горохом с говядиной и гренками</t>
  </si>
  <si>
    <t>Борщ со сметаной и говядиной</t>
  </si>
  <si>
    <t>СОГЛАСОВАНО</t>
  </si>
  <si>
    <t xml:space="preserve">   </t>
  </si>
  <si>
    <t>сентября</t>
  </si>
  <si>
    <t>35/15/5</t>
  </si>
  <si>
    <t>935</t>
  </si>
  <si>
    <t>Салат из белокочанной  капусты</t>
  </si>
  <si>
    <t xml:space="preserve">Омлет натуральный с маслом 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</si>
</sst>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0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4" fillId="0" borderId="45" xfId="0" applyFont="1" applyBorder="1"/>
    <xf numFmtId="0" fontId="14" fillId="0" borderId="44" xfId="0" applyFont="1" applyBorder="1"/>
    <xf numFmtId="0" fontId="14" fillId="0" borderId="46" xfId="0" applyFont="1" applyBorder="1"/>
    <xf numFmtId="0" fontId="14" fillId="0" borderId="8" xfId="0" applyFont="1" applyBorder="1"/>
    <xf numFmtId="0" fontId="14" fillId="0" borderId="45" xfId="0" applyFont="1" applyBorder="1" applyAlignment="1">
      <alignment horizontal="center"/>
    </xf>
    <xf numFmtId="0" fontId="14" fillId="0" borderId="9" xfId="0" applyFont="1" applyBorder="1"/>
    <xf numFmtId="0" fontId="14" fillId="0" borderId="52" xfId="0" applyFont="1" applyBorder="1"/>
    <xf numFmtId="0" fontId="14" fillId="0" borderId="45" xfId="0" applyNumberFormat="1" applyFont="1" applyBorder="1" applyAlignment="1">
      <alignment horizontal="center"/>
    </xf>
    <xf numFmtId="0" fontId="14" fillId="0" borderId="11" xfId="0" applyFont="1" applyBorder="1"/>
    <xf numFmtId="0" fontId="14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8" fillId="0" borderId="50" xfId="0" applyNumberFormat="1" applyFont="1" applyBorder="1" applyAlignment="1"/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4" fillId="0" borderId="38" xfId="0" applyFont="1" applyBorder="1"/>
    <xf numFmtId="0" fontId="8" fillId="0" borderId="30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5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49" fontId="9" fillId="3" borderId="21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0" fontId="8" fillId="0" borderId="52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13" fillId="0" borderId="32" xfId="0" applyNumberFormat="1" applyFont="1" applyBorder="1" applyAlignment="1">
      <alignment horizontal="center" vertical="top" wrapText="1"/>
    </xf>
    <xf numFmtId="0" fontId="13" fillId="0" borderId="33" xfId="0" applyNumberFormat="1" applyFont="1" applyBorder="1" applyAlignment="1">
      <alignment horizontal="center"/>
    </xf>
    <xf numFmtId="0" fontId="13" fillId="0" borderId="32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6"/>
  <sheetViews>
    <sheetView tabSelected="1" topLeftCell="A217" workbookViewId="0">
      <selection activeCell="U313" sqref="U313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185</v>
      </c>
      <c r="B1" s="6" t="s">
        <v>184</v>
      </c>
      <c r="C1" s="6"/>
      <c r="D1" s="4"/>
      <c r="E1" s="4"/>
      <c r="F1" s="4"/>
      <c r="G1" s="7" t="s">
        <v>18</v>
      </c>
      <c r="H1" s="4"/>
      <c r="I1" s="4"/>
      <c r="J1" s="4"/>
      <c r="K1" s="4"/>
      <c r="L1" s="4"/>
    </row>
    <row r="2" spans="1:12" ht="15" customHeight="1">
      <c r="A2" s="269" t="s">
        <v>96</v>
      </c>
      <c r="B2" s="269"/>
      <c r="C2" s="269"/>
      <c r="D2" s="269"/>
      <c r="E2" s="8"/>
      <c r="F2" s="4"/>
      <c r="G2" s="4" t="s">
        <v>95</v>
      </c>
      <c r="H2" s="4"/>
      <c r="I2" s="4"/>
      <c r="J2" s="4"/>
      <c r="K2" s="4"/>
      <c r="L2" s="4"/>
    </row>
    <row r="3" spans="1:12">
      <c r="A3" s="269"/>
      <c r="B3" s="269"/>
      <c r="C3" s="269"/>
      <c r="D3" s="269"/>
      <c r="E3" s="8"/>
      <c r="F3" s="4"/>
      <c r="G3" s="4"/>
      <c r="H3" s="4"/>
      <c r="I3" s="4"/>
      <c r="J3" s="4"/>
      <c r="K3" s="4"/>
      <c r="L3" s="4"/>
    </row>
    <row r="4" spans="1:12">
      <c r="A4" s="257" t="s">
        <v>19</v>
      </c>
      <c r="B4" s="257"/>
      <c r="C4" s="257"/>
      <c r="D4" s="257"/>
      <c r="E4" s="4"/>
      <c r="F4" s="4"/>
      <c r="G4" s="270" t="s">
        <v>80</v>
      </c>
      <c r="H4" s="270"/>
      <c r="I4" s="270"/>
      <c r="J4" s="27" t="s">
        <v>94</v>
      </c>
      <c r="K4" s="27"/>
      <c r="L4" s="27"/>
    </row>
    <row r="5" spans="1:12">
      <c r="A5" s="4">
        <v>1</v>
      </c>
      <c r="B5" s="4" t="s">
        <v>186</v>
      </c>
      <c r="C5" s="4"/>
      <c r="D5" s="4" t="s">
        <v>174</v>
      </c>
      <c r="E5" s="4"/>
      <c r="F5" s="4"/>
      <c r="G5" s="4">
        <v>1</v>
      </c>
      <c r="H5" s="270" t="s">
        <v>186</v>
      </c>
      <c r="I5" s="270"/>
      <c r="J5" s="270"/>
      <c r="K5" s="270" t="s">
        <v>175</v>
      </c>
      <c r="L5" s="270"/>
    </row>
    <row r="6" spans="1:12" ht="6.75" customHeight="1">
      <c r="B6" s="9"/>
      <c r="C6" s="9"/>
      <c r="D6" s="9"/>
    </row>
    <row r="7" spans="1:12" ht="47.25" customHeight="1">
      <c r="A7" s="266" t="s">
        <v>109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>
      <c r="A9" s="54" t="s">
        <v>23</v>
      </c>
      <c r="B9" s="55" t="s">
        <v>20</v>
      </c>
      <c r="C9" s="261" t="s">
        <v>69</v>
      </c>
      <c r="D9" s="264" t="s">
        <v>21</v>
      </c>
      <c r="E9" s="264"/>
      <c r="F9" s="264"/>
      <c r="G9" s="56" t="s">
        <v>22</v>
      </c>
      <c r="H9" s="261" t="s">
        <v>69</v>
      </c>
      <c r="I9" s="264" t="s">
        <v>21</v>
      </c>
      <c r="J9" s="264"/>
      <c r="K9" s="264"/>
      <c r="L9" s="56" t="s">
        <v>22</v>
      </c>
    </row>
    <row r="10" spans="1:12">
      <c r="A10" s="57"/>
      <c r="B10" s="58" t="s">
        <v>24</v>
      </c>
      <c r="C10" s="262"/>
      <c r="D10" s="265"/>
      <c r="E10" s="265"/>
      <c r="F10" s="265"/>
      <c r="G10" s="59" t="s">
        <v>25</v>
      </c>
      <c r="H10" s="262"/>
      <c r="I10" s="265"/>
      <c r="J10" s="265"/>
      <c r="K10" s="265"/>
      <c r="L10" s="59" t="s">
        <v>25</v>
      </c>
    </row>
    <row r="11" spans="1:12" ht="15.75" thickBot="1">
      <c r="A11" s="57"/>
      <c r="B11" s="60"/>
      <c r="C11" s="263"/>
      <c r="D11" s="61" t="s">
        <v>26</v>
      </c>
      <c r="E11" s="61" t="s">
        <v>27</v>
      </c>
      <c r="F11" s="61" t="s">
        <v>28</v>
      </c>
      <c r="G11" s="62"/>
      <c r="H11" s="263"/>
      <c r="I11" s="61" t="s">
        <v>26</v>
      </c>
      <c r="J11" s="61" t="s">
        <v>27</v>
      </c>
      <c r="K11" s="61" t="s">
        <v>28</v>
      </c>
      <c r="L11" s="62"/>
    </row>
    <row r="12" spans="1:12" ht="15.75" thickBot="1">
      <c r="A12" s="63"/>
      <c r="B12" s="64"/>
      <c r="C12" s="277" t="s">
        <v>33</v>
      </c>
      <c r="D12" s="277"/>
      <c r="E12" s="277"/>
      <c r="F12" s="277"/>
      <c r="G12" s="277"/>
      <c r="H12" s="278" t="s">
        <v>29</v>
      </c>
      <c r="I12" s="279"/>
      <c r="J12" s="279"/>
      <c r="K12" s="279"/>
      <c r="L12" s="279"/>
    </row>
    <row r="13" spans="1:12" ht="15.75" thickBot="1">
      <c r="A13" s="65"/>
      <c r="B13" s="271" t="s">
        <v>14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2" ht="21" customHeight="1">
      <c r="A14" s="24">
        <v>171</v>
      </c>
      <c r="B14" s="42" t="s">
        <v>97</v>
      </c>
      <c r="C14" s="88">
        <v>150</v>
      </c>
      <c r="D14" s="89">
        <v>8.6</v>
      </c>
      <c r="E14" s="89">
        <v>6.09</v>
      </c>
      <c r="F14" s="89">
        <v>38.64</v>
      </c>
      <c r="G14" s="89">
        <v>243.75</v>
      </c>
      <c r="H14" s="88">
        <v>180</v>
      </c>
      <c r="I14" s="89">
        <v>10.32</v>
      </c>
      <c r="J14" s="89">
        <v>7.31</v>
      </c>
      <c r="K14" s="89">
        <v>46.37</v>
      </c>
      <c r="L14" s="89">
        <v>292.5</v>
      </c>
    </row>
    <row r="15" spans="1:12" ht="21" customHeight="1">
      <c r="A15" s="38">
        <v>260</v>
      </c>
      <c r="B15" s="43" t="s">
        <v>98</v>
      </c>
      <c r="C15" s="92">
        <v>80</v>
      </c>
      <c r="D15" s="93">
        <v>14</v>
      </c>
      <c r="E15" s="93">
        <v>16.14</v>
      </c>
      <c r="F15" s="93">
        <v>13.45</v>
      </c>
      <c r="G15" s="93">
        <v>258.54000000000002</v>
      </c>
      <c r="H15" s="92">
        <v>100</v>
      </c>
      <c r="I15" s="93">
        <v>17.5</v>
      </c>
      <c r="J15" s="93">
        <v>20.18</v>
      </c>
      <c r="K15" s="93">
        <v>16.809999999999999</v>
      </c>
      <c r="L15" s="93">
        <v>323</v>
      </c>
    </row>
    <row r="16" spans="1:12" s="29" customFormat="1" ht="21" customHeight="1">
      <c r="A16" s="38">
        <v>376</v>
      </c>
      <c r="B16" s="44" t="s">
        <v>1</v>
      </c>
      <c r="C16" s="95">
        <v>200</v>
      </c>
      <c r="D16" s="96">
        <v>0.1</v>
      </c>
      <c r="E16" s="96">
        <v>0.02</v>
      </c>
      <c r="F16" s="96">
        <v>15</v>
      </c>
      <c r="G16" s="96">
        <v>60</v>
      </c>
      <c r="H16" s="95">
        <v>200</v>
      </c>
      <c r="I16" s="96">
        <v>0.1</v>
      </c>
      <c r="J16" s="96">
        <v>0.02</v>
      </c>
      <c r="K16" s="96">
        <v>15</v>
      </c>
      <c r="L16" s="96">
        <v>60</v>
      </c>
    </row>
    <row r="17" spans="1:12" ht="21" customHeight="1">
      <c r="A17" s="36"/>
      <c r="B17" s="45" t="s">
        <v>99</v>
      </c>
      <c r="C17" s="97">
        <v>30</v>
      </c>
      <c r="D17" s="98">
        <v>3.2</v>
      </c>
      <c r="E17" s="98">
        <v>0.5</v>
      </c>
      <c r="F17" s="98">
        <v>16.8</v>
      </c>
      <c r="G17" s="98">
        <v>84.8</v>
      </c>
      <c r="H17" s="97">
        <v>60</v>
      </c>
      <c r="I17" s="98">
        <v>6.4</v>
      </c>
      <c r="J17" s="98">
        <v>1</v>
      </c>
      <c r="K17" s="98">
        <v>33.6</v>
      </c>
      <c r="L17" s="98">
        <v>169.6</v>
      </c>
    </row>
    <row r="18" spans="1:12">
      <c r="A18" s="38"/>
      <c r="B18" s="46" t="s">
        <v>101</v>
      </c>
      <c r="C18" s="94">
        <v>40</v>
      </c>
      <c r="D18" s="99">
        <v>2.8</v>
      </c>
      <c r="E18" s="99">
        <v>7.2</v>
      </c>
      <c r="F18" s="99">
        <v>26.8</v>
      </c>
      <c r="G18" s="99">
        <v>184</v>
      </c>
      <c r="H18" s="94">
        <v>40</v>
      </c>
      <c r="I18" s="99">
        <v>2.8</v>
      </c>
      <c r="J18" s="99">
        <v>7.2</v>
      </c>
      <c r="K18" s="99">
        <v>26.8</v>
      </c>
      <c r="L18" s="99">
        <v>184</v>
      </c>
    </row>
    <row r="19" spans="1:12" ht="15.75" thickBot="1">
      <c r="A19" s="67"/>
      <c r="B19" s="83" t="s">
        <v>30</v>
      </c>
      <c r="C19" s="104">
        <f t="shared" ref="C19:L19" si="0">SUM(C14:C18)</f>
        <v>500</v>
      </c>
      <c r="D19" s="104">
        <f t="shared" si="0"/>
        <v>28.700000000000003</v>
      </c>
      <c r="E19" s="104">
        <f t="shared" si="0"/>
        <v>29.95</v>
      </c>
      <c r="F19" s="104">
        <f t="shared" si="0"/>
        <v>110.69</v>
      </c>
      <c r="G19" s="104">
        <f t="shared" si="0"/>
        <v>831.08999999999992</v>
      </c>
      <c r="H19" s="104">
        <f t="shared" si="0"/>
        <v>580</v>
      </c>
      <c r="I19" s="104">
        <f t="shared" si="0"/>
        <v>37.119999999999997</v>
      </c>
      <c r="J19" s="104">
        <f t="shared" si="0"/>
        <v>35.71</v>
      </c>
      <c r="K19" s="104">
        <f t="shared" si="0"/>
        <v>138.58000000000001</v>
      </c>
      <c r="L19" s="104">
        <f t="shared" si="0"/>
        <v>1029.0999999999999</v>
      </c>
    </row>
    <row r="20" spans="1:12" ht="15.75" thickBot="1">
      <c r="A20" s="68"/>
      <c r="B20" s="267" t="s">
        <v>2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</row>
    <row r="21" spans="1:12" s="32" customFormat="1" ht="19.5">
      <c r="A21" s="30">
        <v>45</v>
      </c>
      <c r="B21" s="152" t="s">
        <v>189</v>
      </c>
      <c r="C21" s="88">
        <v>60</v>
      </c>
      <c r="D21" s="89">
        <v>0.74</v>
      </c>
      <c r="E21" s="89">
        <v>2.2999999999999998</v>
      </c>
      <c r="F21" s="89">
        <v>6.98</v>
      </c>
      <c r="G21" s="89">
        <v>49.02</v>
      </c>
      <c r="H21" s="88">
        <v>100</v>
      </c>
      <c r="I21" s="89">
        <v>1.4</v>
      </c>
      <c r="J21" s="89">
        <v>4.5999999999999996</v>
      </c>
      <c r="K21" s="89">
        <v>10.3</v>
      </c>
      <c r="L21" s="89">
        <v>88</v>
      </c>
    </row>
    <row r="22" spans="1:12" s="29" customFormat="1" ht="19.5">
      <c r="A22" s="38">
        <v>101</v>
      </c>
      <c r="B22" s="47" t="s">
        <v>170</v>
      </c>
      <c r="C22" s="97">
        <v>280</v>
      </c>
      <c r="D22" s="98">
        <v>7.4</v>
      </c>
      <c r="E22" s="98">
        <v>3.4</v>
      </c>
      <c r="F22" s="98">
        <v>20.6</v>
      </c>
      <c r="G22" s="98">
        <v>143</v>
      </c>
      <c r="H22" s="97">
        <v>280</v>
      </c>
      <c r="I22" s="98">
        <v>7.4</v>
      </c>
      <c r="J22" s="98">
        <v>3.4</v>
      </c>
      <c r="K22" s="98">
        <v>20.6</v>
      </c>
      <c r="L22" s="98">
        <v>143</v>
      </c>
    </row>
    <row r="23" spans="1:12" s="29" customFormat="1">
      <c r="A23" s="38" t="s">
        <v>159</v>
      </c>
      <c r="B23" s="46" t="s">
        <v>132</v>
      </c>
      <c r="C23" s="37">
        <v>150</v>
      </c>
      <c r="D23" s="96">
        <v>14.75</v>
      </c>
      <c r="E23" s="96">
        <v>15.3</v>
      </c>
      <c r="F23" s="96">
        <v>22.15</v>
      </c>
      <c r="G23" s="96">
        <v>284.5</v>
      </c>
      <c r="H23" s="108">
        <v>150</v>
      </c>
      <c r="I23" s="109">
        <v>14.75</v>
      </c>
      <c r="J23" s="109">
        <v>15.3</v>
      </c>
      <c r="K23" s="109">
        <v>22.15</v>
      </c>
      <c r="L23" s="109">
        <v>284.5</v>
      </c>
    </row>
    <row r="24" spans="1:12" ht="19.5">
      <c r="A24" s="38">
        <v>309</v>
      </c>
      <c r="B24" s="48" t="s">
        <v>16</v>
      </c>
      <c r="C24" s="110">
        <v>150</v>
      </c>
      <c r="D24" s="111">
        <v>5.46</v>
      </c>
      <c r="E24" s="111">
        <v>5.49</v>
      </c>
      <c r="F24" s="111">
        <v>30.46</v>
      </c>
      <c r="G24" s="111">
        <v>195.71</v>
      </c>
      <c r="H24" s="112">
        <v>180</v>
      </c>
      <c r="I24" s="99">
        <v>6.55</v>
      </c>
      <c r="J24" s="99">
        <v>6.59</v>
      </c>
      <c r="K24" s="99">
        <v>36.549999999999997</v>
      </c>
      <c r="L24" s="99">
        <v>234.85</v>
      </c>
    </row>
    <row r="25" spans="1:12" ht="19.5">
      <c r="A25" s="38">
        <v>349</v>
      </c>
      <c r="B25" s="47" t="s">
        <v>102</v>
      </c>
      <c r="C25" s="100">
        <v>200</v>
      </c>
      <c r="D25" s="96">
        <v>0.08</v>
      </c>
      <c r="E25" s="96">
        <v>0</v>
      </c>
      <c r="F25" s="96">
        <v>21.82</v>
      </c>
      <c r="G25" s="96">
        <v>87.6</v>
      </c>
      <c r="H25" s="100">
        <v>200</v>
      </c>
      <c r="I25" s="96">
        <v>0.08</v>
      </c>
      <c r="J25" s="96">
        <v>0</v>
      </c>
      <c r="K25" s="96">
        <v>21.82</v>
      </c>
      <c r="L25" s="96">
        <v>87.6</v>
      </c>
    </row>
    <row r="26" spans="1:12" ht="15.75" thickBot="1">
      <c r="A26" s="35"/>
      <c r="B26" s="49" t="s">
        <v>90</v>
      </c>
      <c r="C26" s="113">
        <v>60</v>
      </c>
      <c r="D26" s="114">
        <v>4.08</v>
      </c>
      <c r="E26" s="114">
        <v>0.72</v>
      </c>
      <c r="F26" s="114">
        <v>29.52</v>
      </c>
      <c r="G26" s="114">
        <v>129</v>
      </c>
      <c r="H26" s="113">
        <v>60</v>
      </c>
      <c r="I26" s="114">
        <v>4.08</v>
      </c>
      <c r="J26" s="114">
        <v>0.72</v>
      </c>
      <c r="K26" s="114">
        <v>29.52</v>
      </c>
      <c r="L26" s="114">
        <v>129</v>
      </c>
    </row>
    <row r="27" spans="1:12" s="32" customFormat="1" ht="15.75" thickBot="1">
      <c r="A27" s="31"/>
      <c r="B27" s="83" t="s">
        <v>30</v>
      </c>
      <c r="C27" s="104">
        <f t="shared" ref="C27:L27" si="1">SUM(C21:C26)</f>
        <v>900</v>
      </c>
      <c r="D27" s="104">
        <f t="shared" si="1"/>
        <v>32.51</v>
      </c>
      <c r="E27" s="104">
        <f t="shared" si="1"/>
        <v>27.21</v>
      </c>
      <c r="F27" s="104">
        <f t="shared" si="1"/>
        <v>131.53</v>
      </c>
      <c r="G27" s="104">
        <f t="shared" si="1"/>
        <v>888.83</v>
      </c>
      <c r="H27" s="115">
        <f t="shared" si="1"/>
        <v>970</v>
      </c>
      <c r="I27" s="115">
        <f t="shared" si="1"/>
        <v>34.26</v>
      </c>
      <c r="J27" s="115">
        <f t="shared" si="1"/>
        <v>30.61</v>
      </c>
      <c r="K27" s="115">
        <f t="shared" si="1"/>
        <v>140.94</v>
      </c>
      <c r="L27" s="115">
        <f t="shared" si="1"/>
        <v>966.95</v>
      </c>
    </row>
    <row r="28" spans="1:12" s="32" customFormat="1" ht="15.75" thickBot="1">
      <c r="A28" s="68"/>
      <c r="B28" s="267" t="s">
        <v>151</v>
      </c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s="32" customFormat="1" ht="19.5">
      <c r="A29" s="30">
        <v>45</v>
      </c>
      <c r="B29" s="152" t="s">
        <v>189</v>
      </c>
      <c r="C29" s="88"/>
      <c r="D29" s="89"/>
      <c r="E29" s="89"/>
      <c r="F29" s="89"/>
      <c r="G29" s="89"/>
      <c r="H29" s="88">
        <v>100</v>
      </c>
      <c r="I29" s="89">
        <v>1.4</v>
      </c>
      <c r="J29" s="89">
        <v>4.5999999999999996</v>
      </c>
      <c r="K29" s="89">
        <v>10.3</v>
      </c>
      <c r="L29" s="89">
        <v>88</v>
      </c>
    </row>
    <row r="30" spans="1:12" s="32" customFormat="1" ht="19.5">
      <c r="A30" s="38">
        <v>101</v>
      </c>
      <c r="B30" s="47" t="s">
        <v>170</v>
      </c>
      <c r="C30" s="97"/>
      <c r="D30" s="98"/>
      <c r="E30" s="98"/>
      <c r="F30" s="98"/>
      <c r="G30" s="98"/>
      <c r="H30" s="97">
        <v>280</v>
      </c>
      <c r="I30" s="98">
        <v>7.4</v>
      </c>
      <c r="J30" s="98">
        <v>3.4</v>
      </c>
      <c r="K30" s="98">
        <v>20.6</v>
      </c>
      <c r="L30" s="98">
        <v>143</v>
      </c>
    </row>
    <row r="31" spans="1:12" s="32" customFormat="1">
      <c r="A31" s="38" t="s">
        <v>159</v>
      </c>
      <c r="B31" s="46" t="s">
        <v>132</v>
      </c>
      <c r="C31" s="37"/>
      <c r="D31" s="96"/>
      <c r="E31" s="96"/>
      <c r="F31" s="96"/>
      <c r="G31" s="96"/>
      <c r="H31" s="108">
        <v>150</v>
      </c>
      <c r="I31" s="109">
        <v>14.75</v>
      </c>
      <c r="J31" s="109">
        <v>15.3</v>
      </c>
      <c r="K31" s="109">
        <v>22.15</v>
      </c>
      <c r="L31" s="109">
        <v>284.5</v>
      </c>
    </row>
    <row r="32" spans="1:12" s="32" customFormat="1">
      <c r="A32" s="38">
        <v>304</v>
      </c>
      <c r="B32" s="77" t="s">
        <v>152</v>
      </c>
      <c r="C32" s="116"/>
      <c r="D32" s="98"/>
      <c r="E32" s="98"/>
      <c r="F32" s="98"/>
      <c r="G32" s="98"/>
      <c r="H32" s="97">
        <v>180</v>
      </c>
      <c r="I32" s="99">
        <v>4.5199999999999996</v>
      </c>
      <c r="J32" s="99">
        <v>7.33</v>
      </c>
      <c r="K32" s="99">
        <v>49.68</v>
      </c>
      <c r="L32" s="99">
        <v>282.77999999999997</v>
      </c>
    </row>
    <row r="33" spans="1:12" s="32" customFormat="1" ht="19.5">
      <c r="A33" s="38">
        <v>349</v>
      </c>
      <c r="B33" s="76" t="s">
        <v>102</v>
      </c>
      <c r="C33" s="116"/>
      <c r="D33" s="98"/>
      <c r="E33" s="98"/>
      <c r="F33" s="98"/>
      <c r="G33" s="98"/>
      <c r="H33" s="100">
        <v>200</v>
      </c>
      <c r="I33" s="96">
        <v>0.08</v>
      </c>
      <c r="J33" s="96">
        <v>0</v>
      </c>
      <c r="K33" s="96">
        <v>21.82</v>
      </c>
      <c r="L33" s="96">
        <v>87.6</v>
      </c>
    </row>
    <row r="34" spans="1:12" s="32" customFormat="1" ht="15.75" thickBot="1">
      <c r="A34" s="35"/>
      <c r="B34" s="78" t="s">
        <v>90</v>
      </c>
      <c r="C34" s="116"/>
      <c r="D34" s="98"/>
      <c r="E34" s="98"/>
      <c r="F34" s="98"/>
      <c r="G34" s="98"/>
      <c r="H34" s="113">
        <v>60</v>
      </c>
      <c r="I34" s="114">
        <v>4.08</v>
      </c>
      <c r="J34" s="114">
        <v>0.72</v>
      </c>
      <c r="K34" s="114">
        <v>29.52</v>
      </c>
      <c r="L34" s="114">
        <v>129</v>
      </c>
    </row>
    <row r="35" spans="1:12" ht="15.75" thickBot="1">
      <c r="A35" s="66"/>
      <c r="B35" s="83" t="s">
        <v>30</v>
      </c>
      <c r="C35" s="117"/>
      <c r="D35" s="117"/>
      <c r="E35" s="117"/>
      <c r="F35" s="117"/>
      <c r="G35" s="117"/>
      <c r="H35" s="115">
        <f>SUM(H29:H34)</f>
        <v>970</v>
      </c>
      <c r="I35" s="115">
        <f>SUM(I29:I34)</f>
        <v>32.229999999999997</v>
      </c>
      <c r="J35" s="115">
        <f>SUM(J29:J34)</f>
        <v>31.35</v>
      </c>
      <c r="K35" s="115">
        <f>SUM(K29:K34)</f>
        <v>154.07</v>
      </c>
      <c r="L35" s="115">
        <f>SUM(L29:L34)</f>
        <v>1014.88</v>
      </c>
    </row>
    <row r="36" spans="1:12" ht="15.75" thickBot="1">
      <c r="A36" s="68"/>
      <c r="B36" s="258" t="s">
        <v>4</v>
      </c>
      <c r="C36" s="259"/>
      <c r="D36" s="259"/>
      <c r="E36" s="259"/>
      <c r="F36" s="259"/>
      <c r="G36" s="259"/>
      <c r="H36" s="260"/>
      <c r="I36" s="260"/>
      <c r="J36" s="260"/>
      <c r="K36" s="260"/>
      <c r="L36" s="260"/>
    </row>
    <row r="37" spans="1:12" ht="21" customHeight="1">
      <c r="A37" s="33">
        <v>389</v>
      </c>
      <c r="B37" s="84" t="s">
        <v>10</v>
      </c>
      <c r="C37" s="120">
        <v>200</v>
      </c>
      <c r="D37" s="89">
        <v>1</v>
      </c>
      <c r="E37" s="89">
        <v>0</v>
      </c>
      <c r="F37" s="89">
        <v>24.4</v>
      </c>
      <c r="G37" s="89">
        <v>101.6</v>
      </c>
      <c r="H37" s="120"/>
      <c r="I37" s="89"/>
      <c r="J37" s="89"/>
      <c r="K37" s="89"/>
      <c r="L37" s="89"/>
    </row>
    <row r="38" spans="1:12" ht="15.75" thickBot="1">
      <c r="A38" s="35"/>
      <c r="B38" s="49" t="s">
        <v>103</v>
      </c>
      <c r="C38" s="121">
        <v>100</v>
      </c>
      <c r="D38" s="122">
        <v>5.6</v>
      </c>
      <c r="E38" s="122">
        <v>5</v>
      </c>
      <c r="F38" s="122">
        <v>76.3</v>
      </c>
      <c r="G38" s="122">
        <v>362</v>
      </c>
      <c r="H38" s="121"/>
      <c r="I38" s="122"/>
      <c r="J38" s="122"/>
      <c r="K38" s="122"/>
      <c r="L38" s="122"/>
    </row>
    <row r="39" spans="1:12" ht="15.75" thickBot="1">
      <c r="A39" s="67"/>
      <c r="B39" s="83" t="s">
        <v>30</v>
      </c>
      <c r="C39" s="125">
        <f>C37+C38</f>
        <v>300</v>
      </c>
      <c r="D39" s="119">
        <f>SUM(D37:D38)</f>
        <v>6.6</v>
      </c>
      <c r="E39" s="119">
        <f t="shared" ref="E39:G39" si="2">SUM(E37:E38)</f>
        <v>5</v>
      </c>
      <c r="F39" s="119">
        <f t="shared" si="2"/>
        <v>100.69999999999999</v>
      </c>
      <c r="G39" s="119">
        <f t="shared" si="2"/>
        <v>463.6</v>
      </c>
      <c r="H39" s="119"/>
      <c r="I39" s="119"/>
      <c r="J39" s="119"/>
      <c r="K39" s="119"/>
      <c r="L39" s="119"/>
    </row>
    <row r="40" spans="1:12" ht="15.75" thickBot="1">
      <c r="A40" s="67"/>
      <c r="B40" s="255" t="s">
        <v>39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</row>
    <row r="41" spans="1:12" ht="15.75" thickBot="1">
      <c r="A41" s="68"/>
      <c r="B41" s="267" t="s">
        <v>14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8"/>
    </row>
    <row r="42" spans="1:12" ht="19.5">
      <c r="A42" s="24"/>
      <c r="B42" s="42" t="s">
        <v>105</v>
      </c>
      <c r="C42" s="88" t="s">
        <v>187</v>
      </c>
      <c r="D42" s="89"/>
      <c r="E42" s="89"/>
      <c r="F42" s="89"/>
      <c r="G42" s="89"/>
      <c r="H42" s="88" t="s">
        <v>171</v>
      </c>
      <c r="I42" s="89"/>
      <c r="J42" s="89"/>
      <c r="K42" s="89"/>
      <c r="L42" s="89"/>
    </row>
    <row r="43" spans="1:12" s="29" customFormat="1">
      <c r="A43" s="38"/>
      <c r="B43" s="46" t="s">
        <v>89</v>
      </c>
      <c r="C43" s="37">
        <v>35</v>
      </c>
      <c r="D43" s="111">
        <v>2.6</v>
      </c>
      <c r="E43" s="111">
        <v>1.01</v>
      </c>
      <c r="F43" s="111">
        <v>17.8</v>
      </c>
      <c r="G43" s="111">
        <v>92.4</v>
      </c>
      <c r="H43" s="37">
        <v>35</v>
      </c>
      <c r="I43" s="111">
        <v>2.6</v>
      </c>
      <c r="J43" s="111">
        <v>1.01</v>
      </c>
      <c r="K43" s="111">
        <v>17.8</v>
      </c>
      <c r="L43" s="111">
        <v>92.4</v>
      </c>
    </row>
    <row r="44" spans="1:12">
      <c r="A44" s="38"/>
      <c r="B44" s="46" t="s">
        <v>8</v>
      </c>
      <c r="C44" s="37">
        <v>15</v>
      </c>
      <c r="D44" s="111">
        <v>6.02</v>
      </c>
      <c r="E44" s="111">
        <v>7.4</v>
      </c>
      <c r="F44" s="111">
        <v>7.0000000000000007E-2</v>
      </c>
      <c r="G44" s="111">
        <v>90.8</v>
      </c>
      <c r="H44" s="37">
        <v>20</v>
      </c>
      <c r="I44" s="111">
        <v>7.52</v>
      </c>
      <c r="J44" s="111">
        <v>9.25</v>
      </c>
      <c r="K44" s="111">
        <v>0.09</v>
      </c>
      <c r="L44" s="111">
        <v>113.5</v>
      </c>
    </row>
    <row r="45" spans="1:12" ht="24.75" customHeight="1">
      <c r="A45" s="38"/>
      <c r="B45" s="46" t="s">
        <v>0</v>
      </c>
      <c r="C45" s="37">
        <v>5</v>
      </c>
      <c r="D45" s="111">
        <v>0.05</v>
      </c>
      <c r="E45" s="111">
        <v>4.0999999999999996</v>
      </c>
      <c r="F45" s="111">
        <v>0.05</v>
      </c>
      <c r="G45" s="111">
        <v>37.5</v>
      </c>
      <c r="H45" s="37">
        <v>5</v>
      </c>
      <c r="I45" s="111">
        <v>0.05</v>
      </c>
      <c r="J45" s="111">
        <v>4.0999999999999996</v>
      </c>
      <c r="K45" s="111">
        <v>0.05</v>
      </c>
      <c r="L45" s="111">
        <v>37.5</v>
      </c>
    </row>
    <row r="46" spans="1:12" ht="30" customHeight="1">
      <c r="A46" s="38">
        <v>174</v>
      </c>
      <c r="B46" s="46" t="s">
        <v>115</v>
      </c>
      <c r="C46" s="37">
        <v>160</v>
      </c>
      <c r="D46" s="98">
        <v>6</v>
      </c>
      <c r="E46" s="98">
        <v>11.2</v>
      </c>
      <c r="F46" s="98">
        <v>45</v>
      </c>
      <c r="G46" s="98">
        <v>305</v>
      </c>
      <c r="H46" s="37">
        <v>180</v>
      </c>
      <c r="I46" s="98">
        <v>7.1</v>
      </c>
      <c r="J46" s="98">
        <v>13.3</v>
      </c>
      <c r="K46" s="98">
        <v>69.2</v>
      </c>
      <c r="L46" s="98">
        <v>362</v>
      </c>
    </row>
    <row r="47" spans="1:12" ht="29.25">
      <c r="A47" s="38"/>
      <c r="B47" s="46" t="s">
        <v>104</v>
      </c>
      <c r="C47" s="37">
        <v>200</v>
      </c>
      <c r="D47" s="111">
        <v>1</v>
      </c>
      <c r="E47" s="111">
        <v>0</v>
      </c>
      <c r="F47" s="111">
        <v>24.4</v>
      </c>
      <c r="G47" s="111">
        <v>102</v>
      </c>
      <c r="H47" s="37">
        <v>200</v>
      </c>
      <c r="I47" s="111">
        <v>1</v>
      </c>
      <c r="J47" s="111">
        <v>0</v>
      </c>
      <c r="K47" s="111">
        <v>24.4</v>
      </c>
      <c r="L47" s="111">
        <v>102</v>
      </c>
    </row>
    <row r="48" spans="1:12" ht="15.75" thickBot="1">
      <c r="A48" s="35">
        <v>376</v>
      </c>
      <c r="B48" s="46" t="s">
        <v>1</v>
      </c>
      <c r="C48" s="95">
        <v>200</v>
      </c>
      <c r="D48" s="96">
        <v>0.1</v>
      </c>
      <c r="E48" s="96">
        <v>0.02</v>
      </c>
      <c r="F48" s="96">
        <v>15</v>
      </c>
      <c r="G48" s="96">
        <v>60</v>
      </c>
      <c r="H48" s="95">
        <v>200</v>
      </c>
      <c r="I48" s="96">
        <v>0.1</v>
      </c>
      <c r="J48" s="96">
        <v>0.02</v>
      </c>
      <c r="K48" s="96">
        <v>15</v>
      </c>
      <c r="L48" s="96">
        <v>60</v>
      </c>
    </row>
    <row r="49" spans="1:12" ht="30" thickBot="1">
      <c r="A49" s="66"/>
      <c r="B49" s="46" t="s">
        <v>106</v>
      </c>
      <c r="C49" s="126">
        <v>100</v>
      </c>
      <c r="D49" s="101">
        <v>2.7</v>
      </c>
      <c r="E49" s="101">
        <v>0.1</v>
      </c>
      <c r="F49" s="101">
        <v>16</v>
      </c>
      <c r="G49" s="101">
        <v>75</v>
      </c>
      <c r="H49" s="126">
        <v>100</v>
      </c>
      <c r="I49" s="101">
        <v>2.7</v>
      </c>
      <c r="J49" s="101">
        <v>0.1</v>
      </c>
      <c r="K49" s="101">
        <v>16</v>
      </c>
      <c r="L49" s="101">
        <v>75</v>
      </c>
    </row>
    <row r="50" spans="1:12" ht="15.75" thickBot="1">
      <c r="A50" s="66"/>
      <c r="B50" s="127" t="s">
        <v>30</v>
      </c>
      <c r="C50" s="128">
        <f>SUM(C43:C49)</f>
        <v>715</v>
      </c>
      <c r="D50" s="128">
        <f t="shared" ref="D50:L50" si="3">SUM(D42:D49)</f>
        <v>18.47</v>
      </c>
      <c r="E50" s="128">
        <f t="shared" si="3"/>
        <v>23.830000000000002</v>
      </c>
      <c r="F50" s="128">
        <f t="shared" si="3"/>
        <v>118.32</v>
      </c>
      <c r="G50" s="128">
        <f t="shared" si="3"/>
        <v>762.7</v>
      </c>
      <c r="H50" s="128">
        <f t="shared" si="3"/>
        <v>740</v>
      </c>
      <c r="I50" s="128">
        <f t="shared" si="3"/>
        <v>21.07</v>
      </c>
      <c r="J50" s="128">
        <f t="shared" si="3"/>
        <v>27.78</v>
      </c>
      <c r="K50" s="128">
        <f t="shared" si="3"/>
        <v>142.54</v>
      </c>
      <c r="L50" s="128">
        <f t="shared" si="3"/>
        <v>842.4</v>
      </c>
    </row>
    <row r="51" spans="1:12" ht="27" customHeight="1" thickBot="1">
      <c r="A51" s="24"/>
      <c r="B51" s="267" t="s">
        <v>2</v>
      </c>
      <c r="C51" s="268"/>
      <c r="D51" s="268"/>
      <c r="E51" s="268"/>
      <c r="F51" s="268"/>
      <c r="G51" s="268"/>
      <c r="H51" s="268"/>
      <c r="I51" s="268"/>
      <c r="J51" s="268"/>
      <c r="K51" s="268"/>
      <c r="L51" s="268"/>
    </row>
    <row r="52" spans="1:12" s="32" customFormat="1" ht="18.75" customHeight="1">
      <c r="A52" s="30">
        <v>23</v>
      </c>
      <c r="B52" s="28" t="s">
        <v>177</v>
      </c>
      <c r="C52" s="130">
        <v>60</v>
      </c>
      <c r="D52" s="107">
        <v>0.6</v>
      </c>
      <c r="E52" s="107">
        <v>3.7</v>
      </c>
      <c r="F52" s="107">
        <v>4.2</v>
      </c>
      <c r="G52" s="107">
        <v>52</v>
      </c>
      <c r="H52" s="131">
        <v>100</v>
      </c>
      <c r="I52" s="132">
        <v>1</v>
      </c>
      <c r="J52" s="132">
        <v>6.1</v>
      </c>
      <c r="K52" s="132">
        <v>6.9</v>
      </c>
      <c r="L52" s="132">
        <v>87</v>
      </c>
    </row>
    <row r="53" spans="1:12" ht="19.5" customHeight="1">
      <c r="A53" s="52">
        <v>88</v>
      </c>
      <c r="B53" s="86" t="s">
        <v>176</v>
      </c>
      <c r="C53" s="133">
        <v>270</v>
      </c>
      <c r="D53" s="99">
        <v>8.35</v>
      </c>
      <c r="E53" s="99">
        <v>11.1</v>
      </c>
      <c r="F53" s="99">
        <v>13.2</v>
      </c>
      <c r="G53" s="99">
        <v>182</v>
      </c>
      <c r="H53" s="133">
        <v>280</v>
      </c>
      <c r="I53" s="99">
        <v>12.2</v>
      </c>
      <c r="J53" s="99">
        <v>13.6</v>
      </c>
      <c r="K53" s="99">
        <v>13.2</v>
      </c>
      <c r="L53" s="99">
        <v>216</v>
      </c>
    </row>
    <row r="54" spans="1:12" s="29" customFormat="1" ht="19.5" customHeight="1">
      <c r="A54" s="38">
        <v>294</v>
      </c>
      <c r="B54" s="46" t="s">
        <v>164</v>
      </c>
      <c r="C54" s="37">
        <v>105</v>
      </c>
      <c r="D54" s="96">
        <v>16.2</v>
      </c>
      <c r="E54" s="96">
        <v>20</v>
      </c>
      <c r="F54" s="96">
        <v>7.8</v>
      </c>
      <c r="G54" s="96">
        <v>271</v>
      </c>
      <c r="H54" s="37">
        <v>105</v>
      </c>
      <c r="I54" s="96">
        <v>16.2</v>
      </c>
      <c r="J54" s="96">
        <v>20</v>
      </c>
      <c r="K54" s="96">
        <v>7.8</v>
      </c>
      <c r="L54" s="96">
        <v>271</v>
      </c>
    </row>
    <row r="55" spans="1:12">
      <c r="A55" s="38">
        <v>128</v>
      </c>
      <c r="B55" s="46" t="s">
        <v>5</v>
      </c>
      <c r="C55" s="97">
        <v>150</v>
      </c>
      <c r="D55" s="111">
        <v>3.06</v>
      </c>
      <c r="E55" s="111">
        <v>4.8</v>
      </c>
      <c r="F55" s="111">
        <v>20.440000000000001</v>
      </c>
      <c r="G55" s="111">
        <v>137.30000000000001</v>
      </c>
      <c r="H55" s="97">
        <v>180</v>
      </c>
      <c r="I55" s="111">
        <v>3.67</v>
      </c>
      <c r="J55" s="111">
        <v>5.76</v>
      </c>
      <c r="K55" s="111">
        <v>24.53</v>
      </c>
      <c r="L55" s="111">
        <v>164.76</v>
      </c>
    </row>
    <row r="56" spans="1:12" ht="15.75" thickBot="1">
      <c r="A56" s="34">
        <v>360</v>
      </c>
      <c r="B56" s="46" t="s">
        <v>108</v>
      </c>
      <c r="C56" s="134">
        <v>200</v>
      </c>
      <c r="D56" s="96">
        <v>0.1</v>
      </c>
      <c r="E56" s="96">
        <v>0</v>
      </c>
      <c r="F56" s="96">
        <v>32</v>
      </c>
      <c r="G56" s="96">
        <v>128.30000000000001</v>
      </c>
      <c r="H56" s="134">
        <v>200</v>
      </c>
      <c r="I56" s="96">
        <v>0.1</v>
      </c>
      <c r="J56" s="96">
        <v>0</v>
      </c>
      <c r="K56" s="96">
        <v>32</v>
      </c>
      <c r="L56" s="96">
        <v>128.30000000000001</v>
      </c>
    </row>
    <row r="57" spans="1:12" ht="15.75" thickBot="1">
      <c r="A57" s="39"/>
      <c r="B57" s="79" t="s">
        <v>90</v>
      </c>
      <c r="C57" s="113">
        <v>60</v>
      </c>
      <c r="D57" s="114">
        <v>4.08</v>
      </c>
      <c r="E57" s="114">
        <v>0.72</v>
      </c>
      <c r="F57" s="114">
        <v>29.52</v>
      </c>
      <c r="G57" s="114">
        <v>129</v>
      </c>
      <c r="H57" s="113">
        <v>60</v>
      </c>
      <c r="I57" s="114">
        <v>4.08</v>
      </c>
      <c r="J57" s="114">
        <v>0.72</v>
      </c>
      <c r="K57" s="114">
        <v>29.52</v>
      </c>
      <c r="L57" s="114">
        <v>129</v>
      </c>
    </row>
    <row r="58" spans="1:12" ht="15.75" thickBot="1">
      <c r="A58" s="67"/>
      <c r="B58" s="87" t="s">
        <v>30</v>
      </c>
      <c r="C58" s="119">
        <f t="shared" ref="C58:L58" si="4">SUM(C52:C57)</f>
        <v>845</v>
      </c>
      <c r="D58" s="119">
        <f t="shared" si="4"/>
        <v>32.39</v>
      </c>
      <c r="E58" s="119">
        <f t="shared" si="4"/>
        <v>40.319999999999993</v>
      </c>
      <c r="F58" s="119">
        <f t="shared" si="4"/>
        <v>107.16</v>
      </c>
      <c r="G58" s="119">
        <f t="shared" si="4"/>
        <v>899.59999999999991</v>
      </c>
      <c r="H58" s="119">
        <f t="shared" si="4"/>
        <v>925</v>
      </c>
      <c r="I58" s="119">
        <f t="shared" si="4"/>
        <v>37.25</v>
      </c>
      <c r="J58" s="119">
        <f t="shared" si="4"/>
        <v>46.18</v>
      </c>
      <c r="K58" s="119">
        <f t="shared" si="4"/>
        <v>113.95</v>
      </c>
      <c r="L58" s="119">
        <f t="shared" si="4"/>
        <v>996.06</v>
      </c>
    </row>
    <row r="59" spans="1:12" s="32" customFormat="1" ht="15.75" thickBot="1">
      <c r="A59" s="24"/>
      <c r="B59" s="267" t="s">
        <v>151</v>
      </c>
      <c r="C59" s="268"/>
      <c r="D59" s="268"/>
      <c r="E59" s="268"/>
      <c r="F59" s="268"/>
      <c r="G59" s="268"/>
      <c r="H59" s="268"/>
      <c r="I59" s="268"/>
      <c r="J59" s="268"/>
      <c r="K59" s="268"/>
      <c r="L59" s="268"/>
    </row>
    <row r="60" spans="1:12" s="32" customFormat="1">
      <c r="A60" s="30">
        <v>23</v>
      </c>
      <c r="B60" s="28" t="s">
        <v>177</v>
      </c>
      <c r="C60" s="118"/>
      <c r="D60" s="118"/>
      <c r="E60" s="118"/>
      <c r="F60" s="118"/>
      <c r="G60" s="118"/>
      <c r="H60" s="131">
        <v>100</v>
      </c>
      <c r="I60" s="132">
        <v>1</v>
      </c>
      <c r="J60" s="132">
        <v>6.1</v>
      </c>
      <c r="K60" s="132">
        <v>6.9</v>
      </c>
      <c r="L60" s="132">
        <v>87</v>
      </c>
    </row>
    <row r="61" spans="1:12" s="32" customFormat="1" ht="19.5">
      <c r="A61" s="52">
        <v>88</v>
      </c>
      <c r="B61" s="86" t="s">
        <v>172</v>
      </c>
      <c r="C61" s="133"/>
      <c r="D61" s="99"/>
      <c r="E61" s="99"/>
      <c r="F61" s="99"/>
      <c r="G61" s="99"/>
      <c r="H61" s="133">
        <v>280</v>
      </c>
      <c r="I61" s="99">
        <v>12.2</v>
      </c>
      <c r="J61" s="99">
        <v>13.6</v>
      </c>
      <c r="K61" s="99">
        <v>13.2</v>
      </c>
      <c r="L61" s="99">
        <v>216</v>
      </c>
    </row>
    <row r="62" spans="1:12" s="32" customFormat="1" ht="19.5">
      <c r="A62" s="38">
        <v>294</v>
      </c>
      <c r="B62" s="46" t="s">
        <v>164</v>
      </c>
      <c r="C62" s="37"/>
      <c r="D62" s="96"/>
      <c r="E62" s="96"/>
      <c r="F62" s="96"/>
      <c r="G62" s="96"/>
      <c r="H62" s="37">
        <v>105</v>
      </c>
      <c r="I62" s="96">
        <v>16.2</v>
      </c>
      <c r="J62" s="96">
        <v>20</v>
      </c>
      <c r="K62" s="96">
        <v>7.8</v>
      </c>
      <c r="L62" s="96">
        <v>271</v>
      </c>
    </row>
    <row r="63" spans="1:12" s="32" customFormat="1" ht="19.5">
      <c r="A63" s="38">
        <v>309</v>
      </c>
      <c r="B63" s="46" t="s">
        <v>16</v>
      </c>
      <c r="C63" s="118"/>
      <c r="D63" s="118"/>
      <c r="E63" s="118"/>
      <c r="F63" s="118"/>
      <c r="G63" s="118"/>
      <c r="H63" s="97">
        <v>180</v>
      </c>
      <c r="I63" s="111">
        <v>6.43</v>
      </c>
      <c r="J63" s="111">
        <v>5.9</v>
      </c>
      <c r="K63" s="111">
        <v>26.48</v>
      </c>
      <c r="L63" s="111">
        <v>173.52</v>
      </c>
    </row>
    <row r="64" spans="1:12" s="32" customFormat="1" ht="15.75" thickBot="1">
      <c r="A64" s="34">
        <v>360</v>
      </c>
      <c r="B64" s="46" t="s">
        <v>108</v>
      </c>
      <c r="C64" s="118"/>
      <c r="D64" s="118"/>
      <c r="E64" s="118"/>
      <c r="F64" s="118"/>
      <c r="G64" s="118"/>
      <c r="H64" s="134">
        <v>200</v>
      </c>
      <c r="I64" s="96">
        <v>0.1</v>
      </c>
      <c r="J64" s="96">
        <v>0</v>
      </c>
      <c r="K64" s="96">
        <v>32</v>
      </c>
      <c r="L64" s="96">
        <v>128.30000000000001</v>
      </c>
    </row>
    <row r="65" spans="1:12" s="32" customFormat="1" ht="15.75" thickBot="1">
      <c r="A65" s="39"/>
      <c r="B65" s="79" t="s">
        <v>90</v>
      </c>
      <c r="C65" s="118"/>
      <c r="D65" s="118"/>
      <c r="E65" s="118"/>
      <c r="F65" s="118"/>
      <c r="G65" s="118"/>
      <c r="H65" s="113">
        <v>60</v>
      </c>
      <c r="I65" s="114">
        <v>4.08</v>
      </c>
      <c r="J65" s="114">
        <v>0.72</v>
      </c>
      <c r="K65" s="114">
        <v>29.52</v>
      </c>
      <c r="L65" s="114">
        <v>129</v>
      </c>
    </row>
    <row r="66" spans="1:12" ht="15.75" thickBot="1">
      <c r="A66" s="67"/>
      <c r="B66" s="87" t="s">
        <v>30</v>
      </c>
      <c r="C66" s="105"/>
      <c r="D66" s="118"/>
      <c r="E66" s="118"/>
      <c r="F66" s="118"/>
      <c r="G66" s="118"/>
      <c r="H66" s="119">
        <f t="shared" ref="H66:L66" si="5">SUM(H60:H65)</f>
        <v>925</v>
      </c>
      <c r="I66" s="119">
        <f t="shared" si="5"/>
        <v>40.01</v>
      </c>
      <c r="J66" s="119">
        <f t="shared" si="5"/>
        <v>46.32</v>
      </c>
      <c r="K66" s="119">
        <f t="shared" si="5"/>
        <v>115.89999999999999</v>
      </c>
      <c r="L66" s="119">
        <f t="shared" si="5"/>
        <v>1004.8199999999999</v>
      </c>
    </row>
    <row r="67" spans="1:12" ht="15.75" thickBot="1">
      <c r="A67" s="33"/>
      <c r="B67" s="267" t="s">
        <v>4</v>
      </c>
      <c r="C67" s="268"/>
      <c r="D67" s="268"/>
      <c r="E67" s="268"/>
      <c r="F67" s="268"/>
      <c r="G67" s="268"/>
      <c r="H67" s="273"/>
      <c r="I67" s="273"/>
      <c r="J67" s="273"/>
      <c r="K67" s="273"/>
      <c r="L67" s="273"/>
    </row>
    <row r="68" spans="1:12" ht="15.75" thickBot="1">
      <c r="A68" s="35"/>
      <c r="B68" s="135" t="s">
        <v>110</v>
      </c>
      <c r="C68" s="136">
        <v>100</v>
      </c>
      <c r="D68" s="89">
        <v>5.5</v>
      </c>
      <c r="E68" s="89">
        <v>6.5</v>
      </c>
      <c r="F68" s="89">
        <v>34.9</v>
      </c>
      <c r="G68" s="89">
        <v>211</v>
      </c>
      <c r="H68" s="120"/>
      <c r="I68" s="89"/>
      <c r="J68" s="89"/>
      <c r="K68" s="89"/>
      <c r="L68" s="89"/>
    </row>
    <row r="69" spans="1:12" ht="15.75" thickBot="1">
      <c r="A69" s="70">
        <v>382</v>
      </c>
      <c r="B69" s="79" t="s">
        <v>13</v>
      </c>
      <c r="C69" s="113">
        <v>200</v>
      </c>
      <c r="D69" s="122">
        <v>4.9000000000000004</v>
      </c>
      <c r="E69" s="122">
        <v>5</v>
      </c>
      <c r="F69" s="122">
        <v>32.5</v>
      </c>
      <c r="G69" s="122">
        <v>190</v>
      </c>
      <c r="H69" s="121"/>
      <c r="I69" s="122"/>
      <c r="J69" s="122"/>
      <c r="K69" s="122"/>
      <c r="L69" s="122"/>
    </row>
    <row r="70" spans="1:12" ht="15.75" thickBot="1">
      <c r="A70" s="67"/>
      <c r="B70" s="87" t="s">
        <v>30</v>
      </c>
      <c r="C70" s="125">
        <f>C68+C69</f>
        <v>300</v>
      </c>
      <c r="D70" s="119">
        <f>SUM(D68:D69)</f>
        <v>10.4</v>
      </c>
      <c r="E70" s="119">
        <f t="shared" ref="E70:G70" si="6">SUM(E68:E69)</f>
        <v>11.5</v>
      </c>
      <c r="F70" s="119">
        <f t="shared" si="6"/>
        <v>67.400000000000006</v>
      </c>
      <c r="G70" s="119">
        <f t="shared" si="6"/>
        <v>401</v>
      </c>
      <c r="H70" s="99"/>
      <c r="I70" s="119"/>
      <c r="J70" s="119"/>
      <c r="K70" s="119"/>
      <c r="L70" s="119"/>
    </row>
    <row r="71" spans="1:12" ht="15.75" thickBot="1">
      <c r="A71" s="68"/>
      <c r="B71" s="274" t="s">
        <v>40</v>
      </c>
      <c r="C71" s="273"/>
      <c r="D71" s="273"/>
      <c r="E71" s="273"/>
      <c r="F71" s="273"/>
      <c r="G71" s="273"/>
      <c r="H71" s="273"/>
      <c r="I71" s="273"/>
      <c r="J71" s="273"/>
      <c r="K71" s="273"/>
      <c r="L71" s="273"/>
    </row>
    <row r="72" spans="1:12">
      <c r="A72" s="50"/>
      <c r="B72" s="267" t="s">
        <v>17</v>
      </c>
      <c r="C72" s="268"/>
      <c r="D72" s="268"/>
      <c r="E72" s="268"/>
      <c r="F72" s="268"/>
      <c r="G72" s="268"/>
      <c r="H72" s="268"/>
      <c r="I72" s="268"/>
      <c r="J72" s="268"/>
      <c r="K72" s="268"/>
      <c r="L72" s="268"/>
    </row>
    <row r="73" spans="1:12" s="32" customFormat="1" ht="24.75" customHeight="1">
      <c r="A73" s="50">
        <v>173</v>
      </c>
      <c r="B73" s="45" t="s">
        <v>116</v>
      </c>
      <c r="C73" s="37">
        <v>160</v>
      </c>
      <c r="D73" s="99">
        <v>6.5</v>
      </c>
      <c r="E73" s="99">
        <v>9.3000000000000007</v>
      </c>
      <c r="F73" s="99">
        <v>34.5</v>
      </c>
      <c r="G73" s="99">
        <v>248</v>
      </c>
      <c r="H73" s="37">
        <v>180</v>
      </c>
      <c r="I73" s="99">
        <v>7.3</v>
      </c>
      <c r="J73" s="99">
        <v>10.5</v>
      </c>
      <c r="K73" s="99">
        <v>38.799999999999997</v>
      </c>
      <c r="L73" s="99">
        <v>279</v>
      </c>
    </row>
    <row r="74" spans="1:12" ht="19.5">
      <c r="A74" s="51">
        <v>223</v>
      </c>
      <c r="B74" s="45" t="s">
        <v>117</v>
      </c>
      <c r="C74" s="37">
        <v>140</v>
      </c>
      <c r="D74" s="96">
        <v>21</v>
      </c>
      <c r="E74" s="96">
        <v>22.3</v>
      </c>
      <c r="F74" s="96">
        <v>33</v>
      </c>
      <c r="G74" s="96">
        <v>423</v>
      </c>
      <c r="H74" s="37">
        <v>140</v>
      </c>
      <c r="I74" s="96">
        <v>21</v>
      </c>
      <c r="J74" s="96">
        <v>22.3</v>
      </c>
      <c r="K74" s="96">
        <v>33</v>
      </c>
      <c r="L74" s="96">
        <v>423</v>
      </c>
    </row>
    <row r="75" spans="1:12" s="29" customFormat="1" ht="19.5">
      <c r="A75" s="51">
        <v>379</v>
      </c>
      <c r="B75" s="46" t="s">
        <v>31</v>
      </c>
      <c r="C75" s="139">
        <v>200</v>
      </c>
      <c r="D75" s="96">
        <v>3.58</v>
      </c>
      <c r="E75" s="96">
        <v>2.68</v>
      </c>
      <c r="F75" s="96">
        <v>28.34</v>
      </c>
      <c r="G75" s="96">
        <v>151.80000000000001</v>
      </c>
      <c r="H75" s="139">
        <v>200</v>
      </c>
      <c r="I75" s="96">
        <v>3.58</v>
      </c>
      <c r="J75" s="96">
        <v>2.68</v>
      </c>
      <c r="K75" s="96">
        <v>28.34</v>
      </c>
      <c r="L75" s="96">
        <v>151.80000000000001</v>
      </c>
    </row>
    <row r="76" spans="1:12" ht="15.75" thickBot="1">
      <c r="A76" s="71"/>
      <c r="B76" s="46" t="s">
        <v>111</v>
      </c>
      <c r="C76" s="37">
        <v>30</v>
      </c>
      <c r="D76" s="96">
        <v>3.2</v>
      </c>
      <c r="E76" s="96">
        <v>0.5</v>
      </c>
      <c r="F76" s="96">
        <v>16.8</v>
      </c>
      <c r="G76" s="96">
        <v>84.8</v>
      </c>
      <c r="H76" s="37">
        <v>30</v>
      </c>
      <c r="I76" s="96">
        <v>3.2</v>
      </c>
      <c r="J76" s="96">
        <v>0.5</v>
      </c>
      <c r="K76" s="96">
        <v>16.8</v>
      </c>
      <c r="L76" s="96">
        <v>84.8</v>
      </c>
    </row>
    <row r="77" spans="1:12" ht="15.75" thickBot="1">
      <c r="A77" s="66"/>
      <c r="B77" s="80" t="s">
        <v>103</v>
      </c>
      <c r="C77" s="140">
        <v>60</v>
      </c>
      <c r="D77" s="140">
        <v>3.4</v>
      </c>
      <c r="E77" s="140">
        <v>3</v>
      </c>
      <c r="F77" s="140">
        <v>45.8</v>
      </c>
      <c r="G77" s="140">
        <v>217</v>
      </c>
      <c r="H77" s="140">
        <v>60</v>
      </c>
      <c r="I77" s="140">
        <v>3.4</v>
      </c>
      <c r="J77" s="140">
        <v>3</v>
      </c>
      <c r="K77" s="140">
        <v>45.8</v>
      </c>
      <c r="L77" s="140">
        <v>217</v>
      </c>
    </row>
    <row r="78" spans="1:12" ht="15.75" thickBot="1">
      <c r="A78" s="67"/>
      <c r="B78" s="137" t="s">
        <v>30</v>
      </c>
      <c r="C78" s="141">
        <f t="shared" ref="C78:L78" si="7">SUM(C73:C77)</f>
        <v>590</v>
      </c>
      <c r="D78" s="141">
        <f t="shared" si="7"/>
        <v>37.68</v>
      </c>
      <c r="E78" s="141">
        <f t="shared" si="7"/>
        <v>37.78</v>
      </c>
      <c r="F78" s="141">
        <f t="shared" si="7"/>
        <v>158.44</v>
      </c>
      <c r="G78" s="141">
        <f t="shared" si="7"/>
        <v>1124.5999999999999</v>
      </c>
      <c r="H78" s="141">
        <f t="shared" si="7"/>
        <v>610</v>
      </c>
      <c r="I78" s="141">
        <f t="shared" si="7"/>
        <v>38.480000000000004</v>
      </c>
      <c r="J78" s="141">
        <f t="shared" si="7"/>
        <v>38.979999999999997</v>
      </c>
      <c r="K78" s="141">
        <f t="shared" si="7"/>
        <v>162.74</v>
      </c>
      <c r="L78" s="141">
        <f t="shared" si="7"/>
        <v>1155.5999999999999</v>
      </c>
    </row>
    <row r="79" spans="1:12" s="29" customFormat="1" ht="15.75" thickBot="1">
      <c r="A79" s="39"/>
      <c r="B79" s="244" t="s">
        <v>2</v>
      </c>
      <c r="C79" s="245"/>
      <c r="D79" s="245"/>
      <c r="E79" s="245"/>
      <c r="F79" s="245"/>
      <c r="G79" s="245"/>
      <c r="H79" s="245"/>
      <c r="I79" s="245"/>
      <c r="J79" s="245"/>
      <c r="K79" s="245"/>
      <c r="L79" s="245"/>
    </row>
    <row r="80" spans="1:12" s="29" customFormat="1">
      <c r="A80" s="39">
        <v>67</v>
      </c>
      <c r="B80" s="81" t="s">
        <v>113</v>
      </c>
      <c r="C80" s="142">
        <v>60</v>
      </c>
      <c r="D80" s="98">
        <v>0.84</v>
      </c>
      <c r="E80" s="98">
        <v>1.56</v>
      </c>
      <c r="F80" s="98">
        <v>5.16</v>
      </c>
      <c r="G80" s="98">
        <v>37.799999999999997</v>
      </c>
      <c r="H80" s="94">
        <v>100</v>
      </c>
      <c r="I80" s="98">
        <v>1.4</v>
      </c>
      <c r="J80" s="98">
        <v>2.6</v>
      </c>
      <c r="K80" s="98">
        <v>8.6</v>
      </c>
      <c r="L80" s="98">
        <v>63</v>
      </c>
    </row>
    <row r="81" spans="1:12" ht="29.25">
      <c r="A81" s="38" t="s">
        <v>157</v>
      </c>
      <c r="B81" s="81" t="s">
        <v>114</v>
      </c>
      <c r="C81" s="142">
        <v>285</v>
      </c>
      <c r="D81" s="103">
        <v>9.2799999999999994</v>
      </c>
      <c r="E81" s="103">
        <v>6.67</v>
      </c>
      <c r="F81" s="103">
        <v>27.9</v>
      </c>
      <c r="G81" s="103">
        <v>182.7</v>
      </c>
      <c r="H81" s="142">
        <v>285</v>
      </c>
      <c r="I81" s="103">
        <v>9.2799999999999994</v>
      </c>
      <c r="J81" s="103">
        <v>6.67</v>
      </c>
      <c r="K81" s="103">
        <v>27.9</v>
      </c>
      <c r="L81" s="103">
        <v>182.7</v>
      </c>
    </row>
    <row r="82" spans="1:12" s="32" customFormat="1" ht="19.5">
      <c r="A82" s="38">
        <v>234</v>
      </c>
      <c r="B82" s="43" t="s">
        <v>154</v>
      </c>
      <c r="C82" s="143">
        <v>105</v>
      </c>
      <c r="D82" s="93">
        <v>13.15</v>
      </c>
      <c r="E82" s="93">
        <v>14.5</v>
      </c>
      <c r="F82" s="93">
        <v>11.55</v>
      </c>
      <c r="G82" s="93">
        <v>228.5</v>
      </c>
      <c r="H82" s="143">
        <v>105</v>
      </c>
      <c r="I82" s="93">
        <v>13.15</v>
      </c>
      <c r="J82" s="93">
        <v>14.5</v>
      </c>
      <c r="K82" s="93">
        <v>11.55</v>
      </c>
      <c r="L82" s="93">
        <v>228.5</v>
      </c>
    </row>
    <row r="83" spans="1:12">
      <c r="A83" s="38">
        <v>131</v>
      </c>
      <c r="B83" s="46" t="s">
        <v>112</v>
      </c>
      <c r="C83" s="37">
        <v>150</v>
      </c>
      <c r="D83" s="111">
        <v>12.99</v>
      </c>
      <c r="E83" s="111">
        <v>6.53</v>
      </c>
      <c r="F83" s="111">
        <v>33.36</v>
      </c>
      <c r="G83" s="111">
        <v>242.86</v>
      </c>
      <c r="H83" s="95">
        <v>180</v>
      </c>
      <c r="I83" s="111">
        <v>15.58</v>
      </c>
      <c r="J83" s="111">
        <v>7.83</v>
      </c>
      <c r="K83" s="111">
        <v>40.03</v>
      </c>
      <c r="L83" s="111">
        <v>291.43</v>
      </c>
    </row>
    <row r="84" spans="1:12" ht="15.75" thickBot="1">
      <c r="A84" s="35">
        <v>376</v>
      </c>
      <c r="B84" s="46" t="s">
        <v>1</v>
      </c>
      <c r="C84" s="95">
        <v>200</v>
      </c>
      <c r="D84" s="96">
        <v>0.1</v>
      </c>
      <c r="E84" s="96">
        <v>0.02</v>
      </c>
      <c r="F84" s="96">
        <v>15</v>
      </c>
      <c r="G84" s="96">
        <v>60</v>
      </c>
      <c r="H84" s="95">
        <v>200</v>
      </c>
      <c r="I84" s="96">
        <v>0.1</v>
      </c>
      <c r="J84" s="96">
        <v>0.02</v>
      </c>
      <c r="K84" s="96">
        <v>15</v>
      </c>
      <c r="L84" s="96">
        <v>60</v>
      </c>
    </row>
    <row r="85" spans="1:12" ht="15.75" thickBot="1">
      <c r="A85" s="66"/>
      <c r="B85" s="79" t="s">
        <v>90</v>
      </c>
      <c r="C85" s="113">
        <v>60</v>
      </c>
      <c r="D85" s="114">
        <v>4.08</v>
      </c>
      <c r="E85" s="114">
        <v>0.72</v>
      </c>
      <c r="F85" s="114">
        <v>29.52</v>
      </c>
      <c r="G85" s="114">
        <v>129</v>
      </c>
      <c r="H85" s="113">
        <v>60</v>
      </c>
      <c r="I85" s="114">
        <v>4.08</v>
      </c>
      <c r="J85" s="114">
        <v>0.72</v>
      </c>
      <c r="K85" s="114">
        <v>29.52</v>
      </c>
      <c r="L85" s="114">
        <v>129</v>
      </c>
    </row>
    <row r="86" spans="1:12" ht="15.75" thickBot="1">
      <c r="A86" s="67"/>
      <c r="B86" s="87" t="s">
        <v>30</v>
      </c>
      <c r="C86" s="144">
        <f t="shared" ref="C86:L86" si="8">SUM(C80:C85)</f>
        <v>860</v>
      </c>
      <c r="D86" s="144">
        <f t="shared" si="8"/>
        <v>40.44</v>
      </c>
      <c r="E86" s="144">
        <f t="shared" si="8"/>
        <v>30</v>
      </c>
      <c r="F86" s="144">
        <f t="shared" si="8"/>
        <v>122.49</v>
      </c>
      <c r="G86" s="144">
        <f t="shared" si="8"/>
        <v>880.86</v>
      </c>
      <c r="H86" s="144">
        <f t="shared" si="8"/>
        <v>930</v>
      </c>
      <c r="I86" s="144">
        <f t="shared" si="8"/>
        <v>43.589999999999996</v>
      </c>
      <c r="J86" s="144">
        <f t="shared" si="8"/>
        <v>32.340000000000003</v>
      </c>
      <c r="K86" s="144">
        <f t="shared" si="8"/>
        <v>132.6</v>
      </c>
      <c r="L86" s="144">
        <f t="shared" si="8"/>
        <v>954.63</v>
      </c>
    </row>
    <row r="87" spans="1:12" ht="15.75" thickBot="1">
      <c r="A87" s="39"/>
      <c r="B87" s="244" t="s">
        <v>151</v>
      </c>
      <c r="C87" s="245"/>
      <c r="D87" s="245"/>
      <c r="E87" s="245"/>
      <c r="F87" s="245"/>
      <c r="G87" s="245"/>
      <c r="H87" s="245"/>
      <c r="I87" s="245"/>
      <c r="J87" s="245"/>
      <c r="K87" s="245"/>
      <c r="L87" s="245"/>
    </row>
    <row r="88" spans="1:12" s="32" customFormat="1">
      <c r="A88" s="39">
        <v>67</v>
      </c>
      <c r="B88" s="81" t="s">
        <v>113</v>
      </c>
      <c r="C88" s="145"/>
      <c r="D88" s="145"/>
      <c r="E88" s="145"/>
      <c r="F88" s="145"/>
      <c r="G88" s="145"/>
      <c r="H88" s="94">
        <v>100</v>
      </c>
      <c r="I88" s="98">
        <v>1.4</v>
      </c>
      <c r="J88" s="98">
        <v>2.6</v>
      </c>
      <c r="K88" s="98">
        <v>8.6</v>
      </c>
      <c r="L88" s="98">
        <v>63</v>
      </c>
    </row>
    <row r="89" spans="1:12" s="32" customFormat="1" ht="29.25">
      <c r="A89" s="38" t="s">
        <v>157</v>
      </c>
      <c r="B89" s="81" t="s">
        <v>114</v>
      </c>
      <c r="C89" s="145"/>
      <c r="D89" s="145"/>
      <c r="E89" s="145"/>
      <c r="F89" s="145"/>
      <c r="G89" s="145"/>
      <c r="H89" s="142">
        <v>285</v>
      </c>
      <c r="I89" s="103">
        <v>9.2799999999999994</v>
      </c>
      <c r="J89" s="103">
        <v>6.67</v>
      </c>
      <c r="K89" s="103">
        <v>27.9</v>
      </c>
      <c r="L89" s="103">
        <v>182.7</v>
      </c>
    </row>
    <row r="90" spans="1:12" s="32" customFormat="1" ht="19.5">
      <c r="A90" s="38">
        <v>234</v>
      </c>
      <c r="B90" s="43" t="s">
        <v>154</v>
      </c>
      <c r="C90" s="145"/>
      <c r="D90" s="145"/>
      <c r="E90" s="145"/>
      <c r="F90" s="145"/>
      <c r="G90" s="145"/>
      <c r="H90" s="143">
        <v>105</v>
      </c>
      <c r="I90" s="93">
        <v>13.15</v>
      </c>
      <c r="J90" s="93">
        <v>14.5</v>
      </c>
      <c r="K90" s="93">
        <v>11.55</v>
      </c>
      <c r="L90" s="93">
        <v>228.5</v>
      </c>
    </row>
    <row r="91" spans="1:12" s="32" customFormat="1">
      <c r="A91" s="38">
        <v>139</v>
      </c>
      <c r="B91" s="46" t="s">
        <v>153</v>
      </c>
      <c r="C91" s="145"/>
      <c r="D91" s="145"/>
      <c r="E91" s="145"/>
      <c r="F91" s="145"/>
      <c r="G91" s="145"/>
      <c r="H91" s="95">
        <v>180</v>
      </c>
      <c r="I91" s="111">
        <v>3.6</v>
      </c>
      <c r="J91" s="111">
        <v>6.48</v>
      </c>
      <c r="K91" s="111">
        <v>19.079999999999998</v>
      </c>
      <c r="L91" s="111">
        <v>149.4</v>
      </c>
    </row>
    <row r="92" spans="1:12" s="32" customFormat="1" ht="15.75" thickBot="1">
      <c r="A92" s="35">
        <v>376</v>
      </c>
      <c r="B92" s="46" t="s">
        <v>1</v>
      </c>
      <c r="C92" s="145"/>
      <c r="D92" s="145"/>
      <c r="E92" s="145"/>
      <c r="F92" s="145"/>
      <c r="G92" s="145"/>
      <c r="H92" s="95">
        <v>200</v>
      </c>
      <c r="I92" s="96">
        <v>0.1</v>
      </c>
      <c r="J92" s="96">
        <v>0.02</v>
      </c>
      <c r="K92" s="96">
        <v>15</v>
      </c>
      <c r="L92" s="96">
        <v>60</v>
      </c>
    </row>
    <row r="93" spans="1:12" s="32" customFormat="1" ht="15.75" thickBot="1">
      <c r="A93" s="66"/>
      <c r="B93" s="79" t="s">
        <v>90</v>
      </c>
      <c r="C93" s="145"/>
      <c r="D93" s="145"/>
      <c r="E93" s="145"/>
      <c r="F93" s="145"/>
      <c r="G93" s="145"/>
      <c r="H93" s="113">
        <v>60</v>
      </c>
      <c r="I93" s="114">
        <v>4.08</v>
      </c>
      <c r="J93" s="114">
        <v>0.72</v>
      </c>
      <c r="K93" s="114">
        <v>29.52</v>
      </c>
      <c r="L93" s="114">
        <v>129</v>
      </c>
    </row>
    <row r="94" spans="1:12" ht="15.75" thickBot="1">
      <c r="A94" s="67"/>
      <c r="B94" s="87" t="s">
        <v>30</v>
      </c>
      <c r="C94" s="109"/>
      <c r="D94" s="146"/>
      <c r="E94" s="146"/>
      <c r="F94" s="146"/>
      <c r="G94" s="146"/>
      <c r="H94" s="144">
        <f>SUM(H88:H93)</f>
        <v>930</v>
      </c>
      <c r="I94" s="144">
        <f>SUM(I88:I93)</f>
        <v>31.61</v>
      </c>
      <c r="J94" s="144">
        <f>SUM(J88:J93)</f>
        <v>30.99</v>
      </c>
      <c r="K94" s="144">
        <f>SUM(K88:K93)</f>
        <v>111.64999999999999</v>
      </c>
      <c r="L94" s="144">
        <f>SUM(L88:L93)</f>
        <v>812.6</v>
      </c>
    </row>
    <row r="95" spans="1:12" ht="24.75" customHeight="1" thickBot="1">
      <c r="A95" s="33"/>
      <c r="B95" s="246" t="s">
        <v>4</v>
      </c>
      <c r="C95" s="247"/>
      <c r="D95" s="247"/>
      <c r="E95" s="247"/>
      <c r="F95" s="247"/>
      <c r="G95" s="247"/>
      <c r="H95" s="247"/>
      <c r="I95" s="247"/>
      <c r="J95" s="247"/>
      <c r="K95" s="247"/>
      <c r="L95" s="247"/>
    </row>
    <row r="96" spans="1:12" ht="19.5" customHeight="1" thickBot="1">
      <c r="A96" s="38"/>
      <c r="B96" s="49" t="s">
        <v>118</v>
      </c>
      <c r="C96" s="157">
        <v>50</v>
      </c>
      <c r="D96" s="122">
        <v>3.5</v>
      </c>
      <c r="E96" s="122">
        <v>9</v>
      </c>
      <c r="F96" s="122">
        <v>33.5</v>
      </c>
      <c r="G96" s="122">
        <v>230</v>
      </c>
      <c r="H96" s="88"/>
      <c r="I96" s="89"/>
      <c r="J96" s="89"/>
      <c r="K96" s="89"/>
      <c r="L96" s="147"/>
    </row>
    <row r="97" spans="1:13" ht="30" thickBot="1">
      <c r="A97" s="71"/>
      <c r="B97" s="46" t="s">
        <v>106</v>
      </c>
      <c r="C97" s="126">
        <v>100</v>
      </c>
      <c r="D97" s="101">
        <v>2.7</v>
      </c>
      <c r="E97" s="101">
        <v>0.1</v>
      </c>
      <c r="F97" s="101">
        <v>16</v>
      </c>
      <c r="G97" s="101">
        <v>75</v>
      </c>
      <c r="H97" s="100"/>
      <c r="I97" s="96"/>
      <c r="J97" s="96"/>
      <c r="K97" s="96"/>
      <c r="L97" s="148"/>
    </row>
    <row r="98" spans="1:13" ht="15.75" thickBot="1">
      <c r="A98" s="35">
        <v>376</v>
      </c>
      <c r="B98" s="46" t="s">
        <v>1</v>
      </c>
      <c r="C98" s="95">
        <v>200</v>
      </c>
      <c r="D98" s="96">
        <v>0.1</v>
      </c>
      <c r="E98" s="96">
        <v>0.02</v>
      </c>
      <c r="F98" s="96">
        <v>15</v>
      </c>
      <c r="G98" s="96">
        <v>60</v>
      </c>
      <c r="H98" s="95"/>
      <c r="I98" s="96"/>
      <c r="J98" s="96"/>
      <c r="K98" s="96"/>
      <c r="L98" s="96"/>
    </row>
    <row r="99" spans="1:13" ht="15.75" customHeight="1" thickBot="1">
      <c r="A99" s="67"/>
      <c r="B99" s="137" t="s">
        <v>30</v>
      </c>
      <c r="C99" s="150">
        <f>SUM(C96:C98)</f>
        <v>350</v>
      </c>
      <c r="D99" s="124">
        <f>SUM(D96:D98)</f>
        <v>6.3</v>
      </c>
      <c r="E99" s="124">
        <f>SUM(E96:E98)</f>
        <v>9.1199999999999992</v>
      </c>
      <c r="F99" s="124">
        <f>SUM(F96:F98)</f>
        <v>64.5</v>
      </c>
      <c r="G99" s="124">
        <f>SUM(G96:G98)</f>
        <v>365</v>
      </c>
      <c r="H99" s="109"/>
      <c r="I99" s="146"/>
      <c r="J99" s="146"/>
      <c r="K99" s="146"/>
      <c r="L99" s="146"/>
    </row>
    <row r="100" spans="1:13" ht="15.75" thickBot="1">
      <c r="A100" s="68"/>
      <c r="B100" s="240" t="s">
        <v>41</v>
      </c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</row>
    <row r="101" spans="1:13" ht="27" customHeight="1">
      <c r="A101" s="39"/>
      <c r="B101" s="242" t="s">
        <v>17</v>
      </c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</row>
    <row r="102" spans="1:13" s="29" customFormat="1" ht="19.5" customHeight="1">
      <c r="A102" s="38">
        <v>309</v>
      </c>
      <c r="B102" s="43" t="s">
        <v>16</v>
      </c>
      <c r="C102" s="110">
        <v>150</v>
      </c>
      <c r="D102" s="111">
        <v>5.46</v>
      </c>
      <c r="E102" s="111">
        <v>5.49</v>
      </c>
      <c r="F102" s="111">
        <v>30.46</v>
      </c>
      <c r="G102" s="111">
        <v>195.71</v>
      </c>
      <c r="H102" s="112">
        <v>180</v>
      </c>
      <c r="I102" s="99">
        <v>6.55</v>
      </c>
      <c r="J102" s="99">
        <v>6.59</v>
      </c>
      <c r="K102" s="99">
        <v>36.549999999999997</v>
      </c>
      <c r="L102" s="99">
        <v>234.85</v>
      </c>
      <c r="M102" s="22"/>
    </row>
    <row r="103" spans="1:13" s="32" customFormat="1" ht="19.5" customHeight="1">
      <c r="A103" s="38">
        <v>278</v>
      </c>
      <c r="B103" s="46" t="s">
        <v>121</v>
      </c>
      <c r="C103" s="95">
        <v>150</v>
      </c>
      <c r="D103" s="96">
        <v>9.49</v>
      </c>
      <c r="E103" s="96">
        <v>21.97</v>
      </c>
      <c r="F103" s="96">
        <v>15.83</v>
      </c>
      <c r="G103" s="96">
        <v>304.08999999999997</v>
      </c>
      <c r="H103" s="95">
        <v>150</v>
      </c>
      <c r="I103" s="96">
        <v>9.49</v>
      </c>
      <c r="J103" s="96">
        <v>21.97</v>
      </c>
      <c r="K103" s="96">
        <v>15.83</v>
      </c>
      <c r="L103" s="96">
        <v>304.08999999999997</v>
      </c>
      <c r="M103" s="22"/>
    </row>
    <row r="104" spans="1:13" s="32" customFormat="1" ht="26.25" customHeight="1">
      <c r="A104" s="38">
        <v>377</v>
      </c>
      <c r="B104" s="46" t="s">
        <v>119</v>
      </c>
      <c r="C104" s="95">
        <v>207</v>
      </c>
      <c r="D104" s="96">
        <v>0.2</v>
      </c>
      <c r="E104" s="96">
        <v>0</v>
      </c>
      <c r="F104" s="96">
        <v>16</v>
      </c>
      <c r="G104" s="96">
        <v>65</v>
      </c>
      <c r="H104" s="95">
        <v>207</v>
      </c>
      <c r="I104" s="96">
        <v>0.2</v>
      </c>
      <c r="J104" s="96">
        <v>0</v>
      </c>
      <c r="K104" s="96">
        <v>16</v>
      </c>
      <c r="L104" s="96">
        <v>65</v>
      </c>
      <c r="M104" s="22"/>
    </row>
    <row r="105" spans="1:13" ht="30" thickBot="1">
      <c r="A105" s="66"/>
      <c r="B105" s="79" t="s">
        <v>120</v>
      </c>
      <c r="C105" s="113">
        <v>35</v>
      </c>
      <c r="D105" s="101">
        <v>4</v>
      </c>
      <c r="E105" s="101">
        <v>4.9000000000000004</v>
      </c>
      <c r="F105" s="101">
        <v>27.2</v>
      </c>
      <c r="G105" s="101">
        <v>208</v>
      </c>
      <c r="H105" s="113">
        <v>35</v>
      </c>
      <c r="I105" s="101">
        <v>4</v>
      </c>
      <c r="J105" s="101">
        <v>4.9000000000000004</v>
      </c>
      <c r="K105" s="101">
        <v>27.2</v>
      </c>
      <c r="L105" s="101">
        <v>208</v>
      </c>
    </row>
    <row r="106" spans="1:13">
      <c r="A106" s="36"/>
      <c r="B106" s="45" t="s">
        <v>99</v>
      </c>
      <c r="C106" s="97">
        <v>30</v>
      </c>
      <c r="D106" s="98">
        <v>3.2</v>
      </c>
      <c r="E106" s="98">
        <v>0.5</v>
      </c>
      <c r="F106" s="98">
        <v>16.8</v>
      </c>
      <c r="G106" s="98">
        <v>84.8</v>
      </c>
      <c r="H106" s="97">
        <v>30</v>
      </c>
      <c r="I106" s="98">
        <v>3.2</v>
      </c>
      <c r="J106" s="98">
        <v>0.5</v>
      </c>
      <c r="K106" s="98">
        <v>16.8</v>
      </c>
      <c r="L106" s="98">
        <v>84.8</v>
      </c>
    </row>
    <row r="107" spans="1:13" ht="15.75" thickBot="1">
      <c r="A107" s="67"/>
      <c r="B107" s="87" t="s">
        <v>30</v>
      </c>
      <c r="C107" s="151">
        <f t="shared" ref="C107:L107" si="9">SUM(C102:C106)</f>
        <v>572</v>
      </c>
      <c r="D107" s="144">
        <f t="shared" si="9"/>
        <v>22.349999999999998</v>
      </c>
      <c r="E107" s="144">
        <f t="shared" si="9"/>
        <v>32.86</v>
      </c>
      <c r="F107" s="144">
        <f t="shared" si="9"/>
        <v>106.28999999999999</v>
      </c>
      <c r="G107" s="144">
        <f t="shared" si="9"/>
        <v>857.59999999999991</v>
      </c>
      <c r="H107" s="151">
        <f t="shared" si="9"/>
        <v>602</v>
      </c>
      <c r="I107" s="144">
        <f t="shared" si="9"/>
        <v>23.439999999999998</v>
      </c>
      <c r="J107" s="144">
        <f t="shared" si="9"/>
        <v>33.96</v>
      </c>
      <c r="K107" s="144">
        <f t="shared" si="9"/>
        <v>112.38</v>
      </c>
      <c r="L107" s="144">
        <f t="shared" si="9"/>
        <v>896.7399999999999</v>
      </c>
    </row>
    <row r="108" spans="1:13" s="29" customFormat="1" ht="18.75" customHeight="1" thickBot="1">
      <c r="A108" s="12"/>
      <c r="B108" s="242" t="s">
        <v>2</v>
      </c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</row>
    <row r="109" spans="1:13" s="32" customFormat="1" ht="20.25" customHeight="1">
      <c r="A109" s="30">
        <v>47</v>
      </c>
      <c r="B109" s="152" t="s">
        <v>122</v>
      </c>
      <c r="C109" s="88">
        <v>60</v>
      </c>
      <c r="D109" s="89">
        <v>0.96</v>
      </c>
      <c r="E109" s="89">
        <v>3</v>
      </c>
      <c r="F109" s="89">
        <v>6.6</v>
      </c>
      <c r="G109" s="89">
        <v>57</v>
      </c>
      <c r="H109" s="88">
        <v>100</v>
      </c>
      <c r="I109" s="89">
        <v>1.6</v>
      </c>
      <c r="J109" s="89">
        <v>5</v>
      </c>
      <c r="K109" s="89">
        <v>110</v>
      </c>
      <c r="L109" s="89">
        <v>95</v>
      </c>
    </row>
    <row r="110" spans="1:13" ht="19.5">
      <c r="A110" s="30">
        <v>82</v>
      </c>
      <c r="B110" s="153" t="s">
        <v>179</v>
      </c>
      <c r="C110" s="100">
        <v>270</v>
      </c>
      <c r="D110" s="96">
        <v>8.9</v>
      </c>
      <c r="E110" s="96">
        <v>12</v>
      </c>
      <c r="F110" s="96">
        <v>16.399999999999999</v>
      </c>
      <c r="G110" s="96">
        <v>201</v>
      </c>
      <c r="H110" s="100">
        <v>295</v>
      </c>
      <c r="I110" s="96">
        <v>13.4</v>
      </c>
      <c r="J110" s="96">
        <v>15.4</v>
      </c>
      <c r="K110" s="96">
        <v>16.399999999999999</v>
      </c>
      <c r="L110" s="96">
        <v>255</v>
      </c>
    </row>
    <row r="111" spans="1:13">
      <c r="A111" s="38">
        <v>304</v>
      </c>
      <c r="B111" s="153" t="s">
        <v>9</v>
      </c>
      <c r="C111" s="37">
        <v>150</v>
      </c>
      <c r="D111" s="111">
        <v>3.77</v>
      </c>
      <c r="E111" s="111">
        <v>6.11</v>
      </c>
      <c r="F111" s="111">
        <v>7.45</v>
      </c>
      <c r="G111" s="111">
        <v>235.65</v>
      </c>
      <c r="H111" s="37">
        <v>180</v>
      </c>
      <c r="I111" s="111">
        <v>4.5199999999999996</v>
      </c>
      <c r="J111" s="111">
        <v>7.33</v>
      </c>
      <c r="K111" s="111">
        <v>8.94</v>
      </c>
      <c r="L111" s="111">
        <v>282.77999999999997</v>
      </c>
    </row>
    <row r="112" spans="1:13" ht="15.75" thickBot="1">
      <c r="A112" s="34">
        <v>260</v>
      </c>
      <c r="B112" s="47" t="s">
        <v>68</v>
      </c>
      <c r="C112" s="37">
        <v>90</v>
      </c>
      <c r="D112" s="111">
        <v>13.86</v>
      </c>
      <c r="E112" s="111">
        <v>5.76</v>
      </c>
      <c r="F112" s="111">
        <v>3.33</v>
      </c>
      <c r="G112" s="111">
        <v>120.6</v>
      </c>
      <c r="H112" s="37">
        <v>100</v>
      </c>
      <c r="I112" s="111">
        <v>15.4</v>
      </c>
      <c r="J112" s="111">
        <v>6.4</v>
      </c>
      <c r="K112" s="111">
        <v>3.7</v>
      </c>
      <c r="L112" s="111">
        <v>134</v>
      </c>
    </row>
    <row r="113" spans="1:12" ht="19.5">
      <c r="A113" s="38">
        <v>349</v>
      </c>
      <c r="B113" s="47" t="s">
        <v>102</v>
      </c>
      <c r="C113" s="100">
        <v>200</v>
      </c>
      <c r="D113" s="96">
        <v>0.08</v>
      </c>
      <c r="E113" s="96">
        <v>0</v>
      </c>
      <c r="F113" s="96">
        <v>21.82</v>
      </c>
      <c r="G113" s="96">
        <v>87.6</v>
      </c>
      <c r="H113" s="100">
        <v>200</v>
      </c>
      <c r="I113" s="96">
        <v>0.08</v>
      </c>
      <c r="J113" s="96">
        <v>0</v>
      </c>
      <c r="K113" s="96">
        <v>21.82</v>
      </c>
      <c r="L113" s="96">
        <v>87.6</v>
      </c>
    </row>
    <row r="114" spans="1:12" ht="15.75" thickBot="1">
      <c r="A114" s="67"/>
      <c r="B114" s="154" t="s">
        <v>90</v>
      </c>
      <c r="C114" s="113">
        <v>60</v>
      </c>
      <c r="D114" s="114">
        <v>4.08</v>
      </c>
      <c r="E114" s="114">
        <v>0.72</v>
      </c>
      <c r="F114" s="114">
        <v>29.52</v>
      </c>
      <c r="G114" s="114">
        <v>129</v>
      </c>
      <c r="H114" s="113">
        <v>60</v>
      </c>
      <c r="I114" s="114">
        <v>4.08</v>
      </c>
      <c r="J114" s="114">
        <v>0.72</v>
      </c>
      <c r="K114" s="114">
        <v>29.52</v>
      </c>
      <c r="L114" s="114">
        <v>129</v>
      </c>
    </row>
    <row r="115" spans="1:12" ht="15.75" thickBot="1">
      <c r="A115" s="67"/>
      <c r="B115" s="83" t="s">
        <v>30</v>
      </c>
      <c r="C115" s="155">
        <f t="shared" ref="C115:L115" si="10">SUM(C109:C114)</f>
        <v>830</v>
      </c>
      <c r="D115" s="155">
        <f t="shared" si="10"/>
        <v>31.65</v>
      </c>
      <c r="E115" s="155">
        <f t="shared" si="10"/>
        <v>27.589999999999996</v>
      </c>
      <c r="F115" s="155">
        <f t="shared" si="10"/>
        <v>85.12</v>
      </c>
      <c r="G115" s="155">
        <f t="shared" si="10"/>
        <v>830.85</v>
      </c>
      <c r="H115" s="155">
        <f t="shared" si="10"/>
        <v>935</v>
      </c>
      <c r="I115" s="155">
        <f t="shared" si="10"/>
        <v>39.08</v>
      </c>
      <c r="J115" s="155">
        <f t="shared" si="10"/>
        <v>34.849999999999994</v>
      </c>
      <c r="K115" s="155">
        <f t="shared" si="10"/>
        <v>190.38</v>
      </c>
      <c r="L115" s="155">
        <f t="shared" si="10"/>
        <v>983.38</v>
      </c>
    </row>
    <row r="116" spans="1:12" s="32" customFormat="1" ht="15.75" thickBot="1">
      <c r="A116" s="12"/>
      <c r="B116" s="242" t="s">
        <v>151</v>
      </c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</row>
    <row r="117" spans="1:12" s="32" customFormat="1" ht="19.5">
      <c r="A117" s="30">
        <v>47</v>
      </c>
      <c r="B117" s="152" t="s">
        <v>122</v>
      </c>
      <c r="C117" s="146"/>
      <c r="D117" s="146"/>
      <c r="E117" s="146"/>
      <c r="F117" s="146"/>
      <c r="G117" s="146"/>
      <c r="H117" s="88">
        <v>100</v>
      </c>
      <c r="I117" s="89">
        <v>1.6</v>
      </c>
      <c r="J117" s="89">
        <v>5</v>
      </c>
      <c r="K117" s="89">
        <v>110</v>
      </c>
      <c r="L117" s="89">
        <v>95</v>
      </c>
    </row>
    <row r="118" spans="1:12" s="32" customFormat="1" ht="20.25" thickBot="1">
      <c r="A118" s="30">
        <v>82</v>
      </c>
      <c r="B118" s="153" t="s">
        <v>178</v>
      </c>
      <c r="C118" s="100"/>
      <c r="D118" s="96"/>
      <c r="E118" s="96"/>
      <c r="F118" s="96"/>
      <c r="G118" s="96"/>
      <c r="H118" s="100">
        <v>295</v>
      </c>
      <c r="I118" s="96">
        <v>13.4</v>
      </c>
      <c r="J118" s="96">
        <v>15.4</v>
      </c>
      <c r="K118" s="96">
        <v>16.399999999999999</v>
      </c>
      <c r="L118" s="96">
        <v>255</v>
      </c>
    </row>
    <row r="119" spans="1:12" s="32" customFormat="1" ht="19.5">
      <c r="A119" s="38">
        <v>171</v>
      </c>
      <c r="B119" s="153" t="s">
        <v>155</v>
      </c>
      <c r="C119" s="146"/>
      <c r="D119" s="146"/>
      <c r="E119" s="146"/>
      <c r="F119" s="146"/>
      <c r="G119" s="146"/>
      <c r="H119" s="90" t="s">
        <v>150</v>
      </c>
      <c r="I119" s="91">
        <v>10.32</v>
      </c>
      <c r="J119" s="91">
        <v>7.31</v>
      </c>
      <c r="K119" s="91">
        <v>46.37</v>
      </c>
      <c r="L119" s="91">
        <v>292.5</v>
      </c>
    </row>
    <row r="120" spans="1:12" s="32" customFormat="1" ht="15.75" thickBot="1">
      <c r="A120" s="34">
        <v>260</v>
      </c>
      <c r="B120" s="47" t="s">
        <v>68</v>
      </c>
      <c r="C120" s="37"/>
      <c r="D120" s="111"/>
      <c r="E120" s="111"/>
      <c r="F120" s="111"/>
      <c r="G120" s="111"/>
      <c r="H120" s="37">
        <v>100</v>
      </c>
      <c r="I120" s="111">
        <v>15.4</v>
      </c>
      <c r="J120" s="111">
        <v>6.4</v>
      </c>
      <c r="K120" s="111">
        <v>3.7</v>
      </c>
      <c r="L120" s="111">
        <v>134</v>
      </c>
    </row>
    <row r="121" spans="1:12" s="32" customFormat="1" ht="19.5">
      <c r="A121" s="38">
        <v>349</v>
      </c>
      <c r="B121" s="47" t="s">
        <v>102</v>
      </c>
      <c r="C121" s="146"/>
      <c r="D121" s="146"/>
      <c r="E121" s="146"/>
      <c r="F121" s="146"/>
      <c r="G121" s="146"/>
      <c r="H121" s="100">
        <v>200</v>
      </c>
      <c r="I121" s="96">
        <v>0.08</v>
      </c>
      <c r="J121" s="96">
        <v>0</v>
      </c>
      <c r="K121" s="96">
        <v>21.82</v>
      </c>
      <c r="L121" s="96">
        <v>87.6</v>
      </c>
    </row>
    <row r="122" spans="1:12" s="32" customFormat="1" ht="15.75" thickBot="1">
      <c r="A122" s="67"/>
      <c r="B122" s="154" t="s">
        <v>90</v>
      </c>
      <c r="C122" s="146"/>
      <c r="D122" s="146"/>
      <c r="E122" s="146"/>
      <c r="F122" s="146"/>
      <c r="G122" s="146"/>
      <c r="H122" s="113">
        <v>60</v>
      </c>
      <c r="I122" s="114">
        <v>4.08</v>
      </c>
      <c r="J122" s="114">
        <v>0.72</v>
      </c>
      <c r="K122" s="114">
        <v>29.52</v>
      </c>
      <c r="L122" s="114">
        <v>129</v>
      </c>
    </row>
    <row r="123" spans="1:12" ht="15.75" thickBot="1">
      <c r="A123" s="67"/>
      <c r="B123" s="83" t="s">
        <v>30</v>
      </c>
      <c r="C123" s="109"/>
      <c r="D123" s="146"/>
      <c r="E123" s="146"/>
      <c r="F123" s="146"/>
      <c r="G123" s="146"/>
      <c r="H123" s="156" t="s">
        <v>188</v>
      </c>
      <c r="I123" s="155">
        <f>SUM(I117:I122)</f>
        <v>44.879999999999995</v>
      </c>
      <c r="J123" s="155">
        <f>SUM(J117:J122)</f>
        <v>34.83</v>
      </c>
      <c r="K123" s="155">
        <f>SUM(K117:K122)</f>
        <v>227.81</v>
      </c>
      <c r="L123" s="155">
        <f>SUM(L117:L122)</f>
        <v>993.1</v>
      </c>
    </row>
    <row r="124" spans="1:12" ht="15.75" thickBot="1">
      <c r="A124" s="33"/>
      <c r="B124" s="244" t="s">
        <v>4</v>
      </c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</row>
    <row r="125" spans="1:12" ht="15.75" thickBot="1">
      <c r="A125" s="34"/>
      <c r="B125" s="84" t="s">
        <v>124</v>
      </c>
      <c r="C125" s="120">
        <v>200</v>
      </c>
      <c r="D125" s="89">
        <v>0</v>
      </c>
      <c r="E125" s="89">
        <v>0</v>
      </c>
      <c r="F125" s="89">
        <v>24.4</v>
      </c>
      <c r="G125" s="89">
        <v>101</v>
      </c>
      <c r="H125" s="88"/>
      <c r="I125" s="89"/>
      <c r="J125" s="89"/>
      <c r="K125" s="89"/>
      <c r="L125" s="89"/>
    </row>
    <row r="126" spans="1:12" s="29" customFormat="1" ht="15.75" thickBot="1">
      <c r="A126" s="31"/>
      <c r="B126" s="49" t="s">
        <v>118</v>
      </c>
      <c r="C126" s="157">
        <v>100</v>
      </c>
      <c r="D126" s="122">
        <v>7</v>
      </c>
      <c r="E126" s="122">
        <v>18</v>
      </c>
      <c r="F126" s="122">
        <v>67</v>
      </c>
      <c r="G126" s="122">
        <v>460</v>
      </c>
      <c r="H126" s="158"/>
      <c r="I126" s="122"/>
      <c r="J126" s="122"/>
      <c r="K126" s="122"/>
      <c r="L126" s="122"/>
    </row>
    <row r="127" spans="1:12" ht="15.75" thickBot="1">
      <c r="A127" s="67"/>
      <c r="B127" s="83" t="s">
        <v>30</v>
      </c>
      <c r="C127" s="155">
        <f t="shared" ref="C127:G127" si="11">SUM(C125:C126)</f>
        <v>300</v>
      </c>
      <c r="D127" s="155">
        <f t="shared" si="11"/>
        <v>7</v>
      </c>
      <c r="E127" s="155">
        <f t="shared" si="11"/>
        <v>18</v>
      </c>
      <c r="F127" s="155">
        <f t="shared" si="11"/>
        <v>91.4</v>
      </c>
      <c r="G127" s="155">
        <f t="shared" si="11"/>
        <v>561</v>
      </c>
      <c r="H127" s="155"/>
      <c r="I127" s="155"/>
      <c r="J127" s="155"/>
      <c r="K127" s="155"/>
      <c r="L127" s="155"/>
    </row>
    <row r="128" spans="1:12" ht="15.75" thickBot="1">
      <c r="A128" s="68"/>
      <c r="B128" s="240" t="s">
        <v>42</v>
      </c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</row>
    <row r="129" spans="1:12" ht="27" customHeight="1" thickBot="1">
      <c r="A129" s="24"/>
      <c r="B129" s="242" t="s">
        <v>17</v>
      </c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</row>
    <row r="130" spans="1:12" s="32" customFormat="1" ht="27.75" customHeight="1">
      <c r="A130" s="38">
        <v>181</v>
      </c>
      <c r="B130" s="160" t="s">
        <v>125</v>
      </c>
      <c r="C130" s="88">
        <v>160</v>
      </c>
      <c r="D130" s="89">
        <v>4.5</v>
      </c>
      <c r="E130" s="89">
        <v>8.5</v>
      </c>
      <c r="F130" s="89">
        <v>25</v>
      </c>
      <c r="G130" s="89">
        <v>195</v>
      </c>
      <c r="H130" s="88">
        <v>180</v>
      </c>
      <c r="I130" s="89">
        <v>5.0599999999999996</v>
      </c>
      <c r="J130" s="89">
        <v>9.56</v>
      </c>
      <c r="K130" s="89">
        <v>28.12</v>
      </c>
      <c r="L130" s="89">
        <v>219</v>
      </c>
    </row>
    <row r="131" spans="1:12" s="32" customFormat="1" ht="26.25" customHeight="1">
      <c r="A131" s="38">
        <v>209</v>
      </c>
      <c r="B131" s="47" t="s">
        <v>126</v>
      </c>
      <c r="C131" s="97">
        <v>40</v>
      </c>
      <c r="D131" s="99">
        <v>5.0999999999999996</v>
      </c>
      <c r="E131" s="99">
        <v>5.0999999999999996</v>
      </c>
      <c r="F131" s="99">
        <v>4.5999999999999996</v>
      </c>
      <c r="G131" s="99">
        <v>63</v>
      </c>
      <c r="H131" s="97">
        <v>40</v>
      </c>
      <c r="I131" s="99">
        <v>5.0999999999999996</v>
      </c>
      <c r="J131" s="99">
        <v>5.0999999999999996</v>
      </c>
      <c r="K131" s="99">
        <v>4.5999999999999996</v>
      </c>
      <c r="L131" s="99">
        <v>63</v>
      </c>
    </row>
    <row r="132" spans="1:12" s="29" customFormat="1" ht="18.75" customHeight="1">
      <c r="A132" s="38">
        <v>382</v>
      </c>
      <c r="B132" s="47" t="s">
        <v>13</v>
      </c>
      <c r="C132" s="97">
        <v>200</v>
      </c>
      <c r="D132" s="99">
        <v>4.9000000000000004</v>
      </c>
      <c r="E132" s="99">
        <v>5</v>
      </c>
      <c r="F132" s="99">
        <v>32.5</v>
      </c>
      <c r="G132" s="99">
        <v>190</v>
      </c>
      <c r="H132" s="97">
        <v>200</v>
      </c>
      <c r="I132" s="99">
        <v>4.9000000000000004</v>
      </c>
      <c r="J132" s="99">
        <v>5</v>
      </c>
      <c r="K132" s="99">
        <v>32.5</v>
      </c>
      <c r="L132" s="99">
        <v>190</v>
      </c>
    </row>
    <row r="133" spans="1:12">
      <c r="A133" s="66"/>
      <c r="B133" s="47" t="s">
        <v>111</v>
      </c>
      <c r="C133" s="37">
        <v>30</v>
      </c>
      <c r="D133" s="96">
        <v>3.2</v>
      </c>
      <c r="E133" s="96">
        <v>0.5</v>
      </c>
      <c r="F133" s="96">
        <v>16.8</v>
      </c>
      <c r="G133" s="96">
        <v>84.8</v>
      </c>
      <c r="H133" s="37">
        <v>30</v>
      </c>
      <c r="I133" s="96">
        <v>3.2</v>
      </c>
      <c r="J133" s="96">
        <v>0.5</v>
      </c>
      <c r="K133" s="96">
        <v>16.8</v>
      </c>
      <c r="L133" s="96">
        <v>84.8</v>
      </c>
    </row>
    <row r="134" spans="1:12">
      <c r="A134" s="67"/>
      <c r="B134" s="161" t="s">
        <v>100</v>
      </c>
      <c r="C134" s="97">
        <v>200</v>
      </c>
      <c r="D134" s="99">
        <v>0.8</v>
      </c>
      <c r="E134" s="99">
        <v>0.6</v>
      </c>
      <c r="F134" s="99">
        <v>10.3</v>
      </c>
      <c r="G134" s="99">
        <v>94</v>
      </c>
      <c r="H134" s="97">
        <v>200</v>
      </c>
      <c r="I134" s="99">
        <v>0.8</v>
      </c>
      <c r="J134" s="99">
        <v>0.6</v>
      </c>
      <c r="K134" s="99">
        <v>10.3</v>
      </c>
      <c r="L134" s="99">
        <v>94</v>
      </c>
    </row>
    <row r="135" spans="1:12" ht="15.75" thickBot="1">
      <c r="A135" s="67"/>
      <c r="B135" s="83" t="s">
        <v>30</v>
      </c>
      <c r="C135" s="144">
        <f t="shared" ref="C135:L135" si="12">SUM(C130:C134)</f>
        <v>630</v>
      </c>
      <c r="D135" s="144">
        <f t="shared" si="12"/>
        <v>18.5</v>
      </c>
      <c r="E135" s="144">
        <f t="shared" si="12"/>
        <v>19.700000000000003</v>
      </c>
      <c r="F135" s="144">
        <f t="shared" si="12"/>
        <v>89.2</v>
      </c>
      <c r="G135" s="144">
        <f t="shared" si="12"/>
        <v>626.79999999999995</v>
      </c>
      <c r="H135" s="144">
        <f t="shared" si="12"/>
        <v>650</v>
      </c>
      <c r="I135" s="144">
        <f t="shared" si="12"/>
        <v>19.060000000000002</v>
      </c>
      <c r="J135" s="144">
        <f t="shared" si="12"/>
        <v>20.76</v>
      </c>
      <c r="K135" s="144">
        <f t="shared" si="12"/>
        <v>92.32</v>
      </c>
      <c r="L135" s="144">
        <f t="shared" si="12"/>
        <v>650.79999999999995</v>
      </c>
    </row>
    <row r="136" spans="1:12" ht="15.75" thickBot="1">
      <c r="A136" s="39"/>
      <c r="B136" s="246" t="s">
        <v>2</v>
      </c>
      <c r="C136" s="247"/>
      <c r="D136" s="247"/>
      <c r="E136" s="247"/>
      <c r="F136" s="247"/>
      <c r="G136" s="247"/>
      <c r="H136" s="247"/>
      <c r="I136" s="247"/>
      <c r="J136" s="247"/>
      <c r="K136" s="247"/>
      <c r="L136" s="247"/>
    </row>
    <row r="137" spans="1:12" s="32" customFormat="1" ht="24" customHeight="1">
      <c r="A137" s="30">
        <v>75</v>
      </c>
      <c r="B137" s="28" t="s">
        <v>107</v>
      </c>
      <c r="C137" s="130">
        <v>60</v>
      </c>
      <c r="D137" s="107">
        <v>1.38</v>
      </c>
      <c r="E137" s="107">
        <v>4.08</v>
      </c>
      <c r="F137" s="107">
        <v>9.24</v>
      </c>
      <c r="G137" s="107">
        <v>79.2</v>
      </c>
      <c r="H137" s="131">
        <v>100</v>
      </c>
      <c r="I137" s="132">
        <v>2.2999999999999998</v>
      </c>
      <c r="J137" s="132">
        <v>6.8</v>
      </c>
      <c r="K137" s="132">
        <v>15.4</v>
      </c>
      <c r="L137" s="132">
        <v>132</v>
      </c>
    </row>
    <row r="138" spans="1:12" s="32" customFormat="1" ht="19.5">
      <c r="A138" s="38">
        <v>102</v>
      </c>
      <c r="B138" s="47" t="s">
        <v>165</v>
      </c>
      <c r="C138" s="97">
        <v>290</v>
      </c>
      <c r="D138" s="99">
        <v>14</v>
      </c>
      <c r="E138" s="99">
        <v>11.3</v>
      </c>
      <c r="F138" s="99">
        <v>23.4</v>
      </c>
      <c r="G138" s="99">
        <v>253</v>
      </c>
      <c r="H138" s="97">
        <v>315</v>
      </c>
      <c r="I138" s="99">
        <v>15.5</v>
      </c>
      <c r="J138" s="99">
        <v>12.46</v>
      </c>
      <c r="K138" s="99">
        <v>25.8</v>
      </c>
      <c r="L138" s="99">
        <v>280</v>
      </c>
    </row>
    <row r="139" spans="1:12" ht="15.75" thickBot="1">
      <c r="A139" s="38">
        <v>259</v>
      </c>
      <c r="B139" s="48" t="s">
        <v>128</v>
      </c>
      <c r="C139" s="110">
        <v>160</v>
      </c>
      <c r="D139" s="111">
        <v>16.2</v>
      </c>
      <c r="E139" s="111">
        <v>7.6</v>
      </c>
      <c r="F139" s="111">
        <v>19.8</v>
      </c>
      <c r="G139" s="111">
        <v>210</v>
      </c>
      <c r="H139" s="110">
        <v>200</v>
      </c>
      <c r="I139" s="111">
        <v>19.600000000000001</v>
      </c>
      <c r="J139" s="111">
        <v>9.1999999999999993</v>
      </c>
      <c r="K139" s="111">
        <v>24</v>
      </c>
      <c r="L139" s="111">
        <v>238</v>
      </c>
    </row>
    <row r="140" spans="1:12" ht="15.75" thickBot="1">
      <c r="A140" s="35"/>
      <c r="B140" s="84" t="s">
        <v>124</v>
      </c>
      <c r="C140" s="120">
        <v>200</v>
      </c>
      <c r="D140" s="89">
        <v>0</v>
      </c>
      <c r="E140" s="89">
        <v>0</v>
      </c>
      <c r="F140" s="89">
        <v>24.4</v>
      </c>
      <c r="G140" s="89">
        <v>101</v>
      </c>
      <c r="H140" s="120">
        <v>200</v>
      </c>
      <c r="I140" s="89">
        <v>0</v>
      </c>
      <c r="J140" s="89">
        <v>0</v>
      </c>
      <c r="K140" s="89">
        <v>24.4</v>
      </c>
      <c r="L140" s="89">
        <v>101</v>
      </c>
    </row>
    <row r="141" spans="1:12" ht="15.75" thickBot="1">
      <c r="A141" s="66"/>
      <c r="B141" s="49" t="s">
        <v>90</v>
      </c>
      <c r="C141" s="113">
        <v>60</v>
      </c>
      <c r="D141" s="114">
        <v>4.08</v>
      </c>
      <c r="E141" s="114">
        <v>0.72</v>
      </c>
      <c r="F141" s="114">
        <v>29.52</v>
      </c>
      <c r="G141" s="114">
        <v>129</v>
      </c>
      <c r="H141" s="113">
        <v>60</v>
      </c>
      <c r="I141" s="114">
        <v>4.08</v>
      </c>
      <c r="J141" s="114">
        <v>0.72</v>
      </c>
      <c r="K141" s="114">
        <v>29.52</v>
      </c>
      <c r="L141" s="114">
        <v>129</v>
      </c>
    </row>
    <row r="142" spans="1:12" ht="15.75" thickBot="1">
      <c r="A142" s="67"/>
      <c r="B142" s="83" t="s">
        <v>30</v>
      </c>
      <c r="C142" s="144">
        <f t="shared" ref="C142:L142" si="13">SUM(C137:C141)</f>
        <v>770</v>
      </c>
      <c r="D142" s="144">
        <f t="shared" si="13"/>
        <v>35.659999999999997</v>
      </c>
      <c r="E142" s="144">
        <f t="shared" si="13"/>
        <v>23.7</v>
      </c>
      <c r="F142" s="144">
        <f t="shared" si="13"/>
        <v>106.36</v>
      </c>
      <c r="G142" s="144">
        <f t="shared" si="13"/>
        <v>772.2</v>
      </c>
      <c r="H142" s="144">
        <f t="shared" si="13"/>
        <v>875</v>
      </c>
      <c r="I142" s="144">
        <f t="shared" si="13"/>
        <v>41.480000000000004</v>
      </c>
      <c r="J142" s="144">
        <f t="shared" si="13"/>
        <v>29.18</v>
      </c>
      <c r="K142" s="144">
        <f t="shared" si="13"/>
        <v>119.11999999999999</v>
      </c>
      <c r="L142" s="144">
        <f t="shared" si="13"/>
        <v>880</v>
      </c>
    </row>
    <row r="143" spans="1:12" ht="18" customHeight="1" thickBot="1">
      <c r="A143" s="33"/>
      <c r="B143" s="244" t="s">
        <v>4</v>
      </c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</row>
    <row r="144" spans="1:12" ht="15.75" thickBot="1">
      <c r="A144" s="35"/>
      <c r="B144" s="162" t="s">
        <v>15</v>
      </c>
      <c r="C144" s="120" t="s">
        <v>180</v>
      </c>
      <c r="D144" s="89"/>
      <c r="E144" s="89"/>
      <c r="F144" s="89"/>
      <c r="G144" s="89"/>
      <c r="H144" s="120"/>
      <c r="I144" s="107"/>
      <c r="J144" s="107"/>
      <c r="K144" s="107"/>
      <c r="L144" s="107"/>
    </row>
    <row r="145" spans="1:12" ht="15.75" thickBot="1">
      <c r="A145" s="66"/>
      <c r="B145" s="47" t="s">
        <v>89</v>
      </c>
      <c r="C145" s="37">
        <v>35</v>
      </c>
      <c r="D145" s="111">
        <v>2.6</v>
      </c>
      <c r="E145" s="111">
        <v>1.01</v>
      </c>
      <c r="F145" s="111">
        <v>17.8</v>
      </c>
      <c r="G145" s="111">
        <v>92.4</v>
      </c>
      <c r="H145" s="121"/>
      <c r="I145" s="122"/>
      <c r="J145" s="122"/>
      <c r="K145" s="122"/>
      <c r="L145" s="122"/>
    </row>
    <row r="146" spans="1:12">
      <c r="A146" s="67"/>
      <c r="B146" s="123" t="s">
        <v>86</v>
      </c>
      <c r="C146" s="103">
        <v>25</v>
      </c>
      <c r="D146" s="103">
        <v>5.8</v>
      </c>
      <c r="E146" s="149">
        <v>7.4</v>
      </c>
      <c r="F146" s="149">
        <v>0</v>
      </c>
      <c r="G146" s="149">
        <v>91</v>
      </c>
      <c r="H146" s="103"/>
      <c r="I146" s="149"/>
      <c r="J146" s="149"/>
      <c r="K146" s="149"/>
      <c r="L146" s="149"/>
    </row>
    <row r="147" spans="1:12" s="32" customFormat="1" ht="15.75" thickBot="1">
      <c r="A147" s="72"/>
      <c r="B147" s="49" t="s">
        <v>139</v>
      </c>
      <c r="C147" s="157">
        <v>50</v>
      </c>
      <c r="D147" s="122">
        <v>2.8</v>
      </c>
      <c r="E147" s="122">
        <v>3.3</v>
      </c>
      <c r="F147" s="122">
        <v>17.5</v>
      </c>
      <c r="G147" s="122">
        <v>105.5</v>
      </c>
      <c r="H147" s="103"/>
      <c r="I147" s="149"/>
      <c r="J147" s="149"/>
      <c r="K147" s="149"/>
      <c r="L147" s="149"/>
    </row>
    <row r="148" spans="1:12" ht="15.75" thickBot="1">
      <c r="A148" s="35">
        <v>376</v>
      </c>
      <c r="B148" s="47" t="s">
        <v>1</v>
      </c>
      <c r="C148" s="95">
        <v>200</v>
      </c>
      <c r="D148" s="96">
        <v>0.1</v>
      </c>
      <c r="E148" s="96">
        <v>0.02</v>
      </c>
      <c r="F148" s="96">
        <v>15</v>
      </c>
      <c r="G148" s="96">
        <v>60</v>
      </c>
      <c r="H148" s="96"/>
      <c r="I148" s="155"/>
      <c r="J148" s="155"/>
      <c r="K148" s="155"/>
      <c r="L148" s="155"/>
    </row>
    <row r="149" spans="1:12" ht="15.75" customHeight="1" thickBot="1">
      <c r="A149" s="67"/>
      <c r="B149" s="164" t="s">
        <v>30</v>
      </c>
      <c r="C149" s="165">
        <f>SUM(C145:C148)</f>
        <v>310</v>
      </c>
      <c r="D149" s="145">
        <f>SUM(D145:D148)</f>
        <v>11.299999999999999</v>
      </c>
      <c r="E149" s="145">
        <f>SUM(E145:E148)</f>
        <v>11.73</v>
      </c>
      <c r="F149" s="145">
        <f>SUM(F145:F148)</f>
        <v>50.3</v>
      </c>
      <c r="G149" s="145">
        <f>SUM(G145:G148)</f>
        <v>348.9</v>
      </c>
      <c r="H149" s="109"/>
      <c r="I149" s="146"/>
      <c r="J149" s="146"/>
      <c r="K149" s="146"/>
      <c r="L149" s="146"/>
    </row>
    <row r="150" spans="1:12" ht="15.75" thickBot="1">
      <c r="A150" s="68"/>
      <c r="B150" s="240" t="s">
        <v>130</v>
      </c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</row>
    <row r="151" spans="1:12" ht="15.75" thickBot="1">
      <c r="A151" s="24"/>
      <c r="B151" s="242" t="s">
        <v>17</v>
      </c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</row>
    <row r="152" spans="1:12" s="32" customFormat="1" ht="15.75" thickBot="1">
      <c r="A152" s="38">
        <v>143</v>
      </c>
      <c r="B152" s="160" t="s">
        <v>131</v>
      </c>
      <c r="C152" s="88">
        <v>200</v>
      </c>
      <c r="D152" s="89">
        <v>14.3</v>
      </c>
      <c r="E152" s="89">
        <v>14.8</v>
      </c>
      <c r="F152" s="89">
        <v>15.8</v>
      </c>
      <c r="G152" s="89">
        <v>254</v>
      </c>
      <c r="H152" s="88">
        <v>250</v>
      </c>
      <c r="I152" s="89">
        <v>17.8</v>
      </c>
      <c r="J152" s="89">
        <v>18.5</v>
      </c>
      <c r="K152" s="89">
        <v>19.8</v>
      </c>
      <c r="L152" s="89">
        <v>317</v>
      </c>
    </row>
    <row r="153" spans="1:12" s="32" customFormat="1" ht="29.25">
      <c r="A153" s="38"/>
      <c r="B153" s="47" t="s">
        <v>104</v>
      </c>
      <c r="C153" s="120">
        <v>200</v>
      </c>
      <c r="D153" s="89">
        <v>0</v>
      </c>
      <c r="E153" s="89">
        <v>0</v>
      </c>
      <c r="F153" s="89">
        <v>24.4</v>
      </c>
      <c r="G153" s="89">
        <v>101</v>
      </c>
      <c r="H153" s="120">
        <v>200</v>
      </c>
      <c r="I153" s="89">
        <v>0</v>
      </c>
      <c r="J153" s="89">
        <v>0</v>
      </c>
      <c r="K153" s="89">
        <v>24.4</v>
      </c>
      <c r="L153" s="89">
        <v>101</v>
      </c>
    </row>
    <row r="154" spans="1:12" s="32" customFormat="1" ht="15.75" thickBot="1">
      <c r="A154" s="35">
        <v>376</v>
      </c>
      <c r="B154" s="47" t="s">
        <v>1</v>
      </c>
      <c r="C154" s="95">
        <v>200</v>
      </c>
      <c r="D154" s="96">
        <v>0.1</v>
      </c>
      <c r="E154" s="96">
        <v>0.02</v>
      </c>
      <c r="F154" s="96">
        <v>15</v>
      </c>
      <c r="G154" s="96">
        <v>60</v>
      </c>
      <c r="H154" s="95">
        <v>200</v>
      </c>
      <c r="I154" s="96">
        <v>0.1</v>
      </c>
      <c r="J154" s="96">
        <v>0.02</v>
      </c>
      <c r="K154" s="96">
        <v>15</v>
      </c>
      <c r="L154" s="96">
        <v>60</v>
      </c>
    </row>
    <row r="155" spans="1:12">
      <c r="A155" s="36"/>
      <c r="B155" s="161" t="s">
        <v>99</v>
      </c>
      <c r="C155" s="37">
        <v>30</v>
      </c>
      <c r="D155" s="96">
        <v>3.2</v>
      </c>
      <c r="E155" s="96">
        <v>0.5</v>
      </c>
      <c r="F155" s="96">
        <v>16.8</v>
      </c>
      <c r="G155" s="96">
        <v>84.8</v>
      </c>
      <c r="H155" s="37">
        <v>30</v>
      </c>
      <c r="I155" s="96">
        <v>3.2</v>
      </c>
      <c r="J155" s="96">
        <v>0.5</v>
      </c>
      <c r="K155" s="96">
        <v>16.8</v>
      </c>
      <c r="L155" s="96">
        <v>84.8</v>
      </c>
    </row>
    <row r="156" spans="1:12" s="32" customFormat="1">
      <c r="A156" s="38"/>
      <c r="B156" s="47" t="s">
        <v>101</v>
      </c>
      <c r="C156" s="94">
        <v>50</v>
      </c>
      <c r="D156" s="99">
        <v>3.5</v>
      </c>
      <c r="E156" s="99">
        <v>9</v>
      </c>
      <c r="F156" s="99">
        <v>33.5</v>
      </c>
      <c r="G156" s="99">
        <v>230</v>
      </c>
      <c r="H156" s="94">
        <v>50</v>
      </c>
      <c r="I156" s="99">
        <v>3.5</v>
      </c>
      <c r="J156" s="99">
        <v>9</v>
      </c>
      <c r="K156" s="99">
        <v>33.5</v>
      </c>
      <c r="L156" s="99">
        <v>230</v>
      </c>
    </row>
    <row r="157" spans="1:12" ht="15.75" thickBot="1">
      <c r="A157" s="67"/>
      <c r="B157" s="83" t="s">
        <v>30</v>
      </c>
      <c r="C157" s="144">
        <f t="shared" ref="C157:I157" si="14">SUM(C152:C156)</f>
        <v>680</v>
      </c>
      <c r="D157" s="144">
        <f t="shared" si="14"/>
        <v>21.1</v>
      </c>
      <c r="E157" s="144">
        <f t="shared" si="14"/>
        <v>24.32</v>
      </c>
      <c r="F157" s="144">
        <f t="shared" si="14"/>
        <v>105.5</v>
      </c>
      <c r="G157" s="144">
        <f t="shared" si="14"/>
        <v>729.8</v>
      </c>
      <c r="H157" s="144">
        <f t="shared" si="14"/>
        <v>730</v>
      </c>
      <c r="I157" s="144">
        <f t="shared" si="14"/>
        <v>24.6</v>
      </c>
      <c r="J157" s="144">
        <f t="shared" ref="J157:L157" si="15">SUM(J152:J156)</f>
        <v>28.02</v>
      </c>
      <c r="K157" s="144">
        <f t="shared" si="15"/>
        <v>109.5</v>
      </c>
      <c r="L157" s="144">
        <f t="shared" si="15"/>
        <v>792.8</v>
      </c>
    </row>
    <row r="158" spans="1:12" s="29" customFormat="1">
      <c r="A158" s="24"/>
      <c r="B158" s="242" t="s">
        <v>2</v>
      </c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</row>
    <row r="159" spans="1:12" ht="19.5">
      <c r="A159" s="38">
        <v>111</v>
      </c>
      <c r="B159" s="86" t="s">
        <v>133</v>
      </c>
      <c r="C159" s="100">
        <v>275</v>
      </c>
      <c r="D159" s="96">
        <v>14.6</v>
      </c>
      <c r="E159" s="96">
        <v>9.1999999999999993</v>
      </c>
      <c r="F159" s="96">
        <v>22.7</v>
      </c>
      <c r="G159" s="96">
        <v>235</v>
      </c>
      <c r="H159" s="100">
        <v>300</v>
      </c>
      <c r="I159" s="96">
        <v>20.2</v>
      </c>
      <c r="J159" s="96">
        <v>13.5</v>
      </c>
      <c r="K159" s="96">
        <v>22.7</v>
      </c>
      <c r="L159" s="96">
        <v>296</v>
      </c>
    </row>
    <row r="160" spans="1:12" s="29" customFormat="1">
      <c r="A160" s="38" t="s">
        <v>159</v>
      </c>
      <c r="B160" s="46" t="s">
        <v>132</v>
      </c>
      <c r="C160" s="37">
        <v>130</v>
      </c>
      <c r="D160" s="96">
        <v>14.75</v>
      </c>
      <c r="E160" s="96">
        <v>15.3</v>
      </c>
      <c r="F160" s="96">
        <v>22.15</v>
      </c>
      <c r="G160" s="96">
        <v>284.5</v>
      </c>
      <c r="H160" s="108">
        <v>130</v>
      </c>
      <c r="I160" s="109">
        <v>14.75</v>
      </c>
      <c r="J160" s="109">
        <v>15.3</v>
      </c>
      <c r="K160" s="109">
        <v>22.15</v>
      </c>
      <c r="L160" s="109">
        <v>284.5</v>
      </c>
    </row>
    <row r="161" spans="1:15" s="32" customFormat="1" ht="19.5">
      <c r="A161" s="38">
        <v>171</v>
      </c>
      <c r="B161" s="43" t="s">
        <v>155</v>
      </c>
      <c r="C161" s="143">
        <v>150</v>
      </c>
      <c r="D161" s="111">
        <v>6.6</v>
      </c>
      <c r="E161" s="111">
        <v>2.4</v>
      </c>
      <c r="F161" s="111">
        <v>49.7</v>
      </c>
      <c r="G161" s="166">
        <v>235</v>
      </c>
      <c r="H161" s="167" t="s">
        <v>150</v>
      </c>
      <c r="I161" s="98">
        <v>10.32</v>
      </c>
      <c r="J161" s="98">
        <v>7.31</v>
      </c>
      <c r="K161" s="98">
        <v>46.37</v>
      </c>
      <c r="L161" s="98">
        <v>292.5</v>
      </c>
    </row>
    <row r="162" spans="1:15" ht="20.25" customHeight="1" thickBot="1">
      <c r="A162" s="35"/>
      <c r="B162" s="46" t="s">
        <v>10</v>
      </c>
      <c r="C162" s="139">
        <v>200</v>
      </c>
      <c r="D162" s="111">
        <v>1</v>
      </c>
      <c r="E162" s="111">
        <v>0</v>
      </c>
      <c r="F162" s="111">
        <v>20.2</v>
      </c>
      <c r="G162" s="166">
        <v>84.8</v>
      </c>
      <c r="H162" s="116">
        <v>200</v>
      </c>
      <c r="I162" s="111">
        <v>1</v>
      </c>
      <c r="J162" s="111">
        <v>0</v>
      </c>
      <c r="K162" s="111">
        <v>20.2</v>
      </c>
      <c r="L162" s="111">
        <v>84.8</v>
      </c>
    </row>
    <row r="163" spans="1:15" ht="15.75" thickBot="1">
      <c r="A163" s="66"/>
      <c r="B163" s="79" t="s">
        <v>90</v>
      </c>
      <c r="C163" s="113">
        <v>60</v>
      </c>
      <c r="D163" s="114">
        <v>4.08</v>
      </c>
      <c r="E163" s="114">
        <v>0.72</v>
      </c>
      <c r="F163" s="114">
        <v>29.52</v>
      </c>
      <c r="G163" s="168">
        <v>129</v>
      </c>
      <c r="H163" s="116">
        <v>60</v>
      </c>
      <c r="I163" s="98">
        <v>4.08</v>
      </c>
      <c r="J163" s="98">
        <v>0.72</v>
      </c>
      <c r="K163" s="98">
        <v>29.52</v>
      </c>
      <c r="L163" s="98">
        <v>129</v>
      </c>
    </row>
    <row r="164" spans="1:15">
      <c r="A164" s="67"/>
      <c r="B164" s="169" t="s">
        <v>30</v>
      </c>
      <c r="C164" s="144">
        <f>SUM(C159:C163)</f>
        <v>815</v>
      </c>
      <c r="D164" s="144">
        <f>SUM(D159:D163)</f>
        <v>41.03</v>
      </c>
      <c r="E164" s="144">
        <f>SUM(E159:E163)</f>
        <v>27.619999999999997</v>
      </c>
      <c r="F164" s="144">
        <f>SUM(F159:F163)</f>
        <v>144.27000000000001</v>
      </c>
      <c r="G164" s="144">
        <f>SUM(G159:G163)</f>
        <v>968.3</v>
      </c>
      <c r="H164" s="170">
        <v>870</v>
      </c>
      <c r="I164" s="144">
        <f t="shared" ref="I164:L164" si="16">SUM(I159:I163)</f>
        <v>50.35</v>
      </c>
      <c r="J164" s="144">
        <f t="shared" si="16"/>
        <v>36.83</v>
      </c>
      <c r="K164" s="144">
        <f t="shared" si="16"/>
        <v>140.94</v>
      </c>
      <c r="L164" s="144">
        <f t="shared" si="16"/>
        <v>1086.8</v>
      </c>
    </row>
    <row r="165" spans="1:15" ht="15.75" thickBot="1">
      <c r="A165" s="68"/>
      <c r="B165" s="171"/>
      <c r="C165" s="109"/>
      <c r="D165" s="146"/>
      <c r="E165" s="146"/>
      <c r="F165" s="146"/>
      <c r="G165" s="146"/>
      <c r="H165" s="109"/>
      <c r="I165" s="146"/>
      <c r="J165" s="146"/>
      <c r="K165" s="146"/>
      <c r="L165" s="146"/>
    </row>
    <row r="166" spans="1:15" ht="15.75" thickBot="1">
      <c r="A166" s="68"/>
      <c r="B166" s="240" t="s">
        <v>134</v>
      </c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</row>
    <row r="167" spans="1:15" s="29" customFormat="1">
      <c r="A167" s="24"/>
      <c r="B167" s="242" t="s">
        <v>17</v>
      </c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</row>
    <row r="168" spans="1:15" s="29" customFormat="1" ht="24.75" customHeight="1">
      <c r="A168" s="38">
        <v>291</v>
      </c>
      <c r="B168" s="172" t="s">
        <v>87</v>
      </c>
      <c r="C168" s="112">
        <v>200</v>
      </c>
      <c r="D168" s="98">
        <v>15.4</v>
      </c>
      <c r="E168" s="98">
        <v>9</v>
      </c>
      <c r="F168" s="98">
        <v>33.130000000000003</v>
      </c>
      <c r="G168" s="98">
        <v>275</v>
      </c>
      <c r="H168" s="112">
        <v>220</v>
      </c>
      <c r="I168" s="98">
        <v>16.89</v>
      </c>
      <c r="J168" s="98">
        <v>9.8699999999999992</v>
      </c>
      <c r="K168" s="98">
        <v>36.450000000000003</v>
      </c>
      <c r="L168" s="98">
        <v>302.67</v>
      </c>
    </row>
    <row r="169" spans="1:15" ht="30" customHeight="1" thickBot="1">
      <c r="A169" s="71"/>
      <c r="B169" s="47" t="s">
        <v>106</v>
      </c>
      <c r="C169" s="126">
        <v>100</v>
      </c>
      <c r="D169" s="101">
        <v>2.7</v>
      </c>
      <c r="E169" s="101">
        <v>0.1</v>
      </c>
      <c r="F169" s="101">
        <v>16</v>
      </c>
      <c r="G169" s="101">
        <v>75</v>
      </c>
      <c r="H169" s="126">
        <v>100</v>
      </c>
      <c r="I169" s="101">
        <v>2.7</v>
      </c>
      <c r="J169" s="101">
        <v>0.1</v>
      </c>
      <c r="K169" s="101">
        <v>16</v>
      </c>
      <c r="L169" s="101">
        <v>75</v>
      </c>
      <c r="O169" s="22"/>
    </row>
    <row r="170" spans="1:15" ht="22.5" customHeight="1" thickBot="1">
      <c r="A170" s="35">
        <v>376</v>
      </c>
      <c r="B170" s="47" t="s">
        <v>1</v>
      </c>
      <c r="C170" s="95">
        <v>200</v>
      </c>
      <c r="D170" s="96">
        <v>0.1</v>
      </c>
      <c r="E170" s="96">
        <v>0.02</v>
      </c>
      <c r="F170" s="96">
        <v>15</v>
      </c>
      <c r="G170" s="96">
        <v>60</v>
      </c>
      <c r="H170" s="95">
        <v>200</v>
      </c>
      <c r="I170" s="96">
        <v>0.1</v>
      </c>
      <c r="J170" s="96">
        <v>0.02</v>
      </c>
      <c r="K170" s="96">
        <v>15</v>
      </c>
      <c r="L170" s="96">
        <v>60</v>
      </c>
    </row>
    <row r="171" spans="1:15" ht="15.75" thickBot="1">
      <c r="A171" s="35"/>
      <c r="B171" s="161" t="s">
        <v>99</v>
      </c>
      <c r="C171" s="37">
        <v>30</v>
      </c>
      <c r="D171" s="96">
        <v>3.2</v>
      </c>
      <c r="E171" s="96">
        <v>0.5</v>
      </c>
      <c r="F171" s="96">
        <v>16.8</v>
      </c>
      <c r="G171" s="96">
        <v>84.8</v>
      </c>
      <c r="H171" s="37">
        <v>30</v>
      </c>
      <c r="I171" s="96">
        <v>3.2</v>
      </c>
      <c r="J171" s="96">
        <v>0.5</v>
      </c>
      <c r="K171" s="96">
        <v>16.8</v>
      </c>
      <c r="L171" s="96">
        <v>84.8</v>
      </c>
    </row>
    <row r="172" spans="1:15" ht="30" thickBot="1">
      <c r="A172" s="66"/>
      <c r="B172" s="79" t="s">
        <v>173</v>
      </c>
      <c r="C172" s="113">
        <v>55</v>
      </c>
      <c r="D172" s="101">
        <v>4</v>
      </c>
      <c r="E172" s="101">
        <v>11.5</v>
      </c>
      <c r="F172" s="101">
        <v>33.200000000000003</v>
      </c>
      <c r="G172" s="101">
        <v>228</v>
      </c>
      <c r="H172" s="113">
        <v>55</v>
      </c>
      <c r="I172" s="101">
        <v>4</v>
      </c>
      <c r="J172" s="101">
        <v>11.5</v>
      </c>
      <c r="K172" s="101">
        <v>33.200000000000003</v>
      </c>
      <c r="L172" s="101">
        <v>228</v>
      </c>
    </row>
    <row r="173" spans="1:15" ht="15.75" thickBot="1">
      <c r="A173" s="67"/>
      <c r="B173" s="173" t="s">
        <v>30</v>
      </c>
      <c r="C173" s="144">
        <f t="shared" ref="C173:L173" si="17">SUM(C168:C172)</f>
        <v>585</v>
      </c>
      <c r="D173" s="144">
        <f t="shared" si="17"/>
        <v>25.400000000000002</v>
      </c>
      <c r="E173" s="144">
        <f t="shared" si="17"/>
        <v>21.119999999999997</v>
      </c>
      <c r="F173" s="144">
        <f t="shared" si="17"/>
        <v>114.13</v>
      </c>
      <c r="G173" s="144">
        <f t="shared" si="17"/>
        <v>722.8</v>
      </c>
      <c r="H173" s="144">
        <f t="shared" si="17"/>
        <v>605</v>
      </c>
      <c r="I173" s="144">
        <f t="shared" si="17"/>
        <v>26.89</v>
      </c>
      <c r="J173" s="144">
        <f t="shared" si="17"/>
        <v>21.99</v>
      </c>
      <c r="K173" s="144">
        <f t="shared" si="17"/>
        <v>117.45</v>
      </c>
      <c r="L173" s="144">
        <f t="shared" si="17"/>
        <v>750.47</v>
      </c>
    </row>
    <row r="174" spans="1:15" ht="24" customHeight="1" thickBot="1">
      <c r="A174" s="39"/>
      <c r="B174" s="242" t="s">
        <v>2</v>
      </c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</row>
    <row r="175" spans="1:15" s="32" customFormat="1" ht="24" customHeight="1" thickBot="1">
      <c r="A175" s="30">
        <v>75</v>
      </c>
      <c r="B175" s="28" t="s">
        <v>107</v>
      </c>
      <c r="C175" s="130">
        <v>60</v>
      </c>
      <c r="D175" s="107">
        <v>1.38</v>
      </c>
      <c r="E175" s="107">
        <v>4.08</v>
      </c>
      <c r="F175" s="107">
        <v>9.24</v>
      </c>
      <c r="G175" s="107">
        <v>79.2</v>
      </c>
      <c r="H175" s="131">
        <v>100</v>
      </c>
      <c r="I175" s="132">
        <v>2.2999999999999998</v>
      </c>
      <c r="J175" s="132">
        <v>6.8</v>
      </c>
      <c r="K175" s="132">
        <v>15.4</v>
      </c>
      <c r="L175" s="132">
        <v>132</v>
      </c>
    </row>
    <row r="176" spans="1:15" s="32" customFormat="1" ht="30.75" customHeight="1">
      <c r="A176" s="38">
        <v>96</v>
      </c>
      <c r="B176" s="84" t="s">
        <v>166</v>
      </c>
      <c r="C176" s="106">
        <v>270</v>
      </c>
      <c r="D176" s="89">
        <v>8.3000000000000007</v>
      </c>
      <c r="E176" s="89">
        <v>6.4</v>
      </c>
      <c r="F176" s="89">
        <v>20.6</v>
      </c>
      <c r="G176" s="89">
        <v>179</v>
      </c>
      <c r="H176" s="106">
        <v>290</v>
      </c>
      <c r="I176" s="89">
        <v>9.3000000000000007</v>
      </c>
      <c r="J176" s="89">
        <v>7.4</v>
      </c>
      <c r="K176" s="89">
        <v>22.6</v>
      </c>
      <c r="L176" s="89">
        <v>195</v>
      </c>
      <c r="O176" s="22"/>
    </row>
    <row r="177" spans="1:14" ht="21" customHeight="1">
      <c r="A177" s="53">
        <v>245</v>
      </c>
      <c r="B177" s="47" t="s">
        <v>135</v>
      </c>
      <c r="C177" s="112">
        <v>90</v>
      </c>
      <c r="D177" s="99">
        <v>13.8</v>
      </c>
      <c r="E177" s="99">
        <v>3.6</v>
      </c>
      <c r="F177" s="99">
        <v>3.78</v>
      </c>
      <c r="G177" s="99">
        <v>102.6</v>
      </c>
      <c r="H177" s="112">
        <v>100</v>
      </c>
      <c r="I177" s="98">
        <v>15.3</v>
      </c>
      <c r="J177" s="98">
        <v>4</v>
      </c>
      <c r="K177" s="98">
        <v>4.2</v>
      </c>
      <c r="L177" s="98">
        <v>114</v>
      </c>
    </row>
    <row r="178" spans="1:14" ht="21" customHeight="1">
      <c r="A178" s="38">
        <v>309</v>
      </c>
      <c r="B178" s="48" t="s">
        <v>16</v>
      </c>
      <c r="C178" s="110">
        <v>150</v>
      </c>
      <c r="D178" s="111">
        <v>5.46</v>
      </c>
      <c r="E178" s="111">
        <v>5.49</v>
      </c>
      <c r="F178" s="111">
        <v>30.46</v>
      </c>
      <c r="G178" s="111">
        <v>195.71</v>
      </c>
      <c r="H178" s="112">
        <v>180</v>
      </c>
      <c r="I178" s="99">
        <v>6.55</v>
      </c>
      <c r="J178" s="99">
        <v>6.59</v>
      </c>
      <c r="K178" s="99">
        <v>36.549999999999997</v>
      </c>
      <c r="L178" s="99">
        <v>234.85</v>
      </c>
      <c r="N178" s="22"/>
    </row>
    <row r="179" spans="1:14" ht="15.75" thickBot="1">
      <c r="A179" s="35">
        <v>376</v>
      </c>
      <c r="B179" s="47" t="s">
        <v>1</v>
      </c>
      <c r="C179" s="95">
        <v>200</v>
      </c>
      <c r="D179" s="96">
        <v>0.1</v>
      </c>
      <c r="E179" s="96">
        <v>0.02</v>
      </c>
      <c r="F179" s="96">
        <v>15</v>
      </c>
      <c r="G179" s="96">
        <v>60</v>
      </c>
      <c r="H179" s="95">
        <v>200</v>
      </c>
      <c r="I179" s="96">
        <v>0.1</v>
      </c>
      <c r="J179" s="96">
        <v>0.02</v>
      </c>
      <c r="K179" s="96">
        <v>15</v>
      </c>
      <c r="L179" s="96">
        <v>60</v>
      </c>
    </row>
    <row r="180" spans="1:14" ht="15.75" thickBot="1">
      <c r="A180" s="66"/>
      <c r="B180" s="49" t="s">
        <v>90</v>
      </c>
      <c r="C180" s="113">
        <v>60</v>
      </c>
      <c r="D180" s="114">
        <v>4.08</v>
      </c>
      <c r="E180" s="114">
        <v>0.72</v>
      </c>
      <c r="F180" s="114">
        <v>29.52</v>
      </c>
      <c r="G180" s="114">
        <v>129</v>
      </c>
      <c r="H180" s="113">
        <v>60</v>
      </c>
      <c r="I180" s="114">
        <v>4.08</v>
      </c>
      <c r="J180" s="114">
        <v>0.72</v>
      </c>
      <c r="K180" s="114">
        <v>29.52</v>
      </c>
      <c r="L180" s="114">
        <v>129</v>
      </c>
      <c r="N180" s="22"/>
    </row>
    <row r="181" spans="1:14" ht="15.75" thickBot="1">
      <c r="A181" s="67"/>
      <c r="B181" s="173" t="s">
        <v>30</v>
      </c>
      <c r="C181" s="144">
        <f>SUM(C175:C180)</f>
        <v>830</v>
      </c>
      <c r="D181" s="144">
        <f>SUM(D175:D180)</f>
        <v>33.120000000000005</v>
      </c>
      <c r="E181" s="144">
        <f t="shared" ref="E181:L181" si="18">SUM(E175:E180)</f>
        <v>20.309999999999999</v>
      </c>
      <c r="F181" s="144">
        <f t="shared" si="18"/>
        <v>108.60000000000001</v>
      </c>
      <c r="G181" s="144">
        <f t="shared" si="18"/>
        <v>745.51</v>
      </c>
      <c r="H181" s="144">
        <f t="shared" si="18"/>
        <v>930</v>
      </c>
      <c r="I181" s="144">
        <f t="shared" si="18"/>
        <v>37.630000000000003</v>
      </c>
      <c r="J181" s="144">
        <f t="shared" si="18"/>
        <v>25.529999999999998</v>
      </c>
      <c r="K181" s="144">
        <f t="shared" si="18"/>
        <v>123.27</v>
      </c>
      <c r="L181" s="144">
        <f t="shared" si="18"/>
        <v>864.85</v>
      </c>
    </row>
    <row r="182" spans="1:14" s="32" customFormat="1" ht="15.75" thickBot="1">
      <c r="A182" s="39"/>
      <c r="B182" s="242" t="s">
        <v>151</v>
      </c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</row>
    <row r="183" spans="1:14" s="32" customFormat="1" ht="15.75" thickBot="1">
      <c r="A183" s="30">
        <v>75</v>
      </c>
      <c r="B183" s="28" t="s">
        <v>107</v>
      </c>
      <c r="C183" s="130"/>
      <c r="D183" s="107"/>
      <c r="E183" s="107"/>
      <c r="F183" s="107"/>
      <c r="G183" s="107"/>
      <c r="H183" s="131">
        <v>100</v>
      </c>
      <c r="I183" s="132">
        <v>2.2999999999999998</v>
      </c>
      <c r="J183" s="132">
        <v>6.8</v>
      </c>
      <c r="K183" s="132">
        <v>15.4</v>
      </c>
      <c r="L183" s="132">
        <v>132</v>
      </c>
    </row>
    <row r="184" spans="1:14" s="32" customFormat="1" ht="29.25">
      <c r="A184" s="38">
        <v>96</v>
      </c>
      <c r="B184" s="84" t="s">
        <v>166</v>
      </c>
      <c r="C184" s="106"/>
      <c r="D184" s="89"/>
      <c r="E184" s="89"/>
      <c r="F184" s="89"/>
      <c r="G184" s="89"/>
      <c r="H184" s="106">
        <v>290</v>
      </c>
      <c r="I184" s="89">
        <v>9.3000000000000007</v>
      </c>
      <c r="J184" s="89">
        <v>7.4</v>
      </c>
      <c r="K184" s="89">
        <v>22.6</v>
      </c>
      <c r="L184" s="89">
        <v>195</v>
      </c>
    </row>
    <row r="185" spans="1:14" s="32" customFormat="1" ht="19.5">
      <c r="A185" s="53">
        <v>245</v>
      </c>
      <c r="B185" s="47" t="s">
        <v>135</v>
      </c>
      <c r="C185" s="145"/>
      <c r="D185" s="145"/>
      <c r="E185" s="145"/>
      <c r="F185" s="145"/>
      <c r="G185" s="145"/>
      <c r="H185" s="112">
        <v>100</v>
      </c>
      <c r="I185" s="98">
        <v>15.3</v>
      </c>
      <c r="J185" s="98">
        <v>4</v>
      </c>
      <c r="K185" s="98">
        <v>4.2</v>
      </c>
      <c r="L185" s="98">
        <v>114</v>
      </c>
    </row>
    <row r="186" spans="1:14" s="32" customFormat="1">
      <c r="A186" s="38">
        <v>131</v>
      </c>
      <c r="B186" s="47" t="s">
        <v>112</v>
      </c>
      <c r="C186" s="145"/>
      <c r="D186" s="145"/>
      <c r="E186" s="145"/>
      <c r="F186" s="145"/>
      <c r="G186" s="145"/>
      <c r="H186" s="95">
        <v>180</v>
      </c>
      <c r="I186" s="111">
        <v>11.2</v>
      </c>
      <c r="J186" s="111">
        <v>1.1000000000000001</v>
      </c>
      <c r="K186" s="111">
        <v>28.8</v>
      </c>
      <c r="L186" s="111">
        <v>162</v>
      </c>
    </row>
    <row r="187" spans="1:14" s="32" customFormat="1" ht="15.75" thickBot="1">
      <c r="A187" s="35">
        <v>376</v>
      </c>
      <c r="B187" s="47" t="s">
        <v>1</v>
      </c>
      <c r="C187" s="145"/>
      <c r="D187" s="145"/>
      <c r="E187" s="145"/>
      <c r="F187" s="145"/>
      <c r="G187" s="145"/>
      <c r="H187" s="95">
        <v>200</v>
      </c>
      <c r="I187" s="96">
        <v>0.1</v>
      </c>
      <c r="J187" s="96">
        <v>0.02</v>
      </c>
      <c r="K187" s="96">
        <v>15</v>
      </c>
      <c r="L187" s="96">
        <v>60</v>
      </c>
    </row>
    <row r="188" spans="1:14" s="32" customFormat="1" ht="15.75" thickBot="1">
      <c r="A188" s="66"/>
      <c r="B188" s="49" t="s">
        <v>90</v>
      </c>
      <c r="C188" s="145"/>
      <c r="D188" s="145"/>
      <c r="E188" s="145"/>
      <c r="F188" s="145"/>
      <c r="G188" s="145"/>
      <c r="H188" s="113">
        <v>60</v>
      </c>
      <c r="I188" s="114">
        <v>4.08</v>
      </c>
      <c r="J188" s="114">
        <v>0.72</v>
      </c>
      <c r="K188" s="114">
        <v>29.52</v>
      </c>
      <c r="L188" s="114">
        <v>129</v>
      </c>
    </row>
    <row r="189" spans="1:14" ht="15.75" thickBot="1">
      <c r="A189" s="67"/>
      <c r="B189" s="173" t="s">
        <v>30</v>
      </c>
      <c r="C189" s="109"/>
      <c r="D189" s="146"/>
      <c r="E189" s="146"/>
      <c r="F189" s="146"/>
      <c r="G189" s="146"/>
      <c r="H189" s="144">
        <f>SUM(H183:H188)</f>
        <v>930</v>
      </c>
      <c r="I189" s="144">
        <f>SUM(I183:I188)</f>
        <v>42.28</v>
      </c>
      <c r="J189" s="144">
        <f>SUM(J183:J188)</f>
        <v>20.04</v>
      </c>
      <c r="K189" s="144">
        <f>SUM(K183:K188)</f>
        <v>115.52</v>
      </c>
      <c r="L189" s="144">
        <f>SUM(L183:L188)</f>
        <v>792</v>
      </c>
    </row>
    <row r="190" spans="1:14" ht="15.75" thickBot="1">
      <c r="A190" s="33"/>
      <c r="B190" s="244" t="s">
        <v>4</v>
      </c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</row>
    <row r="191" spans="1:14">
      <c r="A191" s="176"/>
      <c r="B191" s="84" t="s">
        <v>10</v>
      </c>
      <c r="C191" s="120">
        <v>200</v>
      </c>
      <c r="D191" s="89">
        <v>1</v>
      </c>
      <c r="E191" s="89">
        <v>0</v>
      </c>
      <c r="F191" s="89">
        <v>24.4</v>
      </c>
      <c r="G191" s="89">
        <v>101.6</v>
      </c>
      <c r="H191" s="120"/>
      <c r="I191" s="107"/>
      <c r="J191" s="107"/>
      <c r="K191" s="107"/>
      <c r="L191" s="107"/>
    </row>
    <row r="192" spans="1:14" ht="15.75" thickBot="1">
      <c r="A192" s="177"/>
      <c r="B192" s="49" t="s">
        <v>103</v>
      </c>
      <c r="C192" s="121">
        <v>100</v>
      </c>
      <c r="D192" s="122">
        <v>5.6</v>
      </c>
      <c r="E192" s="122">
        <v>5</v>
      </c>
      <c r="F192" s="122">
        <v>76.3</v>
      </c>
      <c r="G192" s="122">
        <v>362</v>
      </c>
      <c r="H192" s="95"/>
      <c r="I192" s="96"/>
      <c r="J192" s="96"/>
      <c r="K192" s="96"/>
      <c r="L192" s="96"/>
    </row>
    <row r="193" spans="1:17">
      <c r="A193" s="82"/>
      <c r="B193" s="123"/>
      <c r="C193" s="124"/>
      <c r="D193" s="124"/>
      <c r="E193" s="124"/>
      <c r="F193" s="124"/>
      <c r="G193" s="124"/>
      <c r="H193" s="103"/>
      <c r="I193" s="149"/>
      <c r="J193" s="149"/>
      <c r="K193" s="149"/>
      <c r="L193" s="149"/>
    </row>
    <row r="194" spans="1:17" ht="15.75" thickBot="1">
      <c r="A194" s="85"/>
      <c r="B194" s="83" t="s">
        <v>30</v>
      </c>
      <c r="C194" s="125">
        <f>C191+C192</f>
        <v>300</v>
      </c>
      <c r="D194" s="119">
        <f>SUM(D191:D192)</f>
        <v>6.6</v>
      </c>
      <c r="E194" s="119">
        <f>SUM(E191:E192)</f>
        <v>5</v>
      </c>
      <c r="F194" s="119">
        <f t="shared" ref="F194:G194" si="19">SUM(F191:F192)</f>
        <v>100.69999999999999</v>
      </c>
      <c r="G194" s="119">
        <f t="shared" si="19"/>
        <v>463.6</v>
      </c>
      <c r="H194" s="96"/>
      <c r="I194" s="155"/>
      <c r="J194" s="155"/>
      <c r="K194" s="155"/>
      <c r="L194" s="155"/>
    </row>
    <row r="195" spans="1:17" ht="15.75" thickBot="1">
      <c r="A195" s="68"/>
      <c r="B195" s="240" t="s">
        <v>137</v>
      </c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</row>
    <row r="196" spans="1:17" s="29" customFormat="1" ht="21" customHeight="1" thickBot="1">
      <c r="A196" s="24"/>
      <c r="B196" s="242" t="s">
        <v>17</v>
      </c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</row>
    <row r="197" spans="1:17" s="29" customFormat="1" ht="19.5">
      <c r="A197" s="38">
        <v>173</v>
      </c>
      <c r="B197" s="160" t="s">
        <v>136</v>
      </c>
      <c r="C197" s="88">
        <v>160</v>
      </c>
      <c r="D197" s="91">
        <v>7.7</v>
      </c>
      <c r="E197" s="91">
        <v>13.5</v>
      </c>
      <c r="F197" s="91">
        <v>41.3</v>
      </c>
      <c r="G197" s="91">
        <v>318</v>
      </c>
      <c r="H197" s="88">
        <v>180</v>
      </c>
      <c r="I197" s="91">
        <v>8.66</v>
      </c>
      <c r="J197" s="91">
        <v>15.19</v>
      </c>
      <c r="K197" s="91">
        <v>46.46</v>
      </c>
      <c r="L197" s="91">
        <v>357.75</v>
      </c>
    </row>
    <row r="198" spans="1:17" ht="20.25" thickBot="1">
      <c r="A198" s="35">
        <v>210</v>
      </c>
      <c r="B198" s="161" t="s">
        <v>190</v>
      </c>
      <c r="C198" s="92">
        <v>58</v>
      </c>
      <c r="D198" s="93">
        <v>5.8</v>
      </c>
      <c r="E198" s="93">
        <v>10.7</v>
      </c>
      <c r="F198" s="93">
        <v>6.5</v>
      </c>
      <c r="G198" s="93">
        <v>146</v>
      </c>
      <c r="H198" s="92">
        <v>58</v>
      </c>
      <c r="I198" s="93">
        <v>5.8</v>
      </c>
      <c r="J198" s="93">
        <v>10.7</v>
      </c>
      <c r="K198" s="93">
        <v>6.5</v>
      </c>
      <c r="L198" s="93">
        <v>146</v>
      </c>
    </row>
    <row r="199" spans="1:17" ht="15.75" thickBot="1">
      <c r="A199" s="35">
        <v>376</v>
      </c>
      <c r="B199" s="47" t="s">
        <v>1</v>
      </c>
      <c r="C199" s="95">
        <v>200</v>
      </c>
      <c r="D199" s="96">
        <v>0.1</v>
      </c>
      <c r="E199" s="96">
        <v>0.02</v>
      </c>
      <c r="F199" s="96">
        <v>15</v>
      </c>
      <c r="G199" s="96">
        <v>60</v>
      </c>
      <c r="H199" s="95">
        <v>200</v>
      </c>
      <c r="I199" s="96">
        <v>0.1</v>
      </c>
      <c r="J199" s="96">
        <v>0.02</v>
      </c>
      <c r="K199" s="96">
        <v>15</v>
      </c>
      <c r="L199" s="96">
        <v>60</v>
      </c>
    </row>
    <row r="200" spans="1:17" s="32" customFormat="1">
      <c r="A200" s="73"/>
      <c r="B200" s="45" t="s">
        <v>99</v>
      </c>
      <c r="C200" s="37">
        <v>30</v>
      </c>
      <c r="D200" s="96">
        <v>3.2</v>
      </c>
      <c r="E200" s="96">
        <v>0.5</v>
      </c>
      <c r="F200" s="96">
        <v>16.8</v>
      </c>
      <c r="G200" s="96">
        <v>84.8</v>
      </c>
      <c r="H200" s="37">
        <v>30</v>
      </c>
      <c r="I200" s="96">
        <v>3.2</v>
      </c>
      <c r="J200" s="96">
        <v>0.5</v>
      </c>
      <c r="K200" s="96">
        <v>16.8</v>
      </c>
      <c r="L200" s="96">
        <v>84.8</v>
      </c>
    </row>
    <row r="201" spans="1:17">
      <c r="A201" s="67"/>
      <c r="B201" s="161" t="s">
        <v>100</v>
      </c>
      <c r="C201" s="97">
        <v>200</v>
      </c>
      <c r="D201" s="99">
        <v>0.8</v>
      </c>
      <c r="E201" s="99">
        <v>0.6</v>
      </c>
      <c r="F201" s="99">
        <v>10.3</v>
      </c>
      <c r="G201" s="99">
        <v>94</v>
      </c>
      <c r="H201" s="97">
        <v>200</v>
      </c>
      <c r="I201" s="99">
        <v>0.8</v>
      </c>
      <c r="J201" s="99">
        <v>0.6</v>
      </c>
      <c r="K201" s="99">
        <v>10.3</v>
      </c>
      <c r="L201" s="99">
        <v>94</v>
      </c>
      <c r="Q201" s="32" t="s">
        <v>167</v>
      </c>
    </row>
    <row r="202" spans="1:17">
      <c r="A202" s="67"/>
      <c r="B202" s="180" t="s">
        <v>30</v>
      </c>
      <c r="C202" s="144">
        <f t="shared" ref="C202:L202" si="20">SUM(C197:C201)</f>
        <v>648</v>
      </c>
      <c r="D202" s="144">
        <f t="shared" si="20"/>
        <v>17.600000000000001</v>
      </c>
      <c r="E202" s="144">
        <f t="shared" si="20"/>
        <v>25.32</v>
      </c>
      <c r="F202" s="144">
        <f t="shared" si="20"/>
        <v>89.899999999999991</v>
      </c>
      <c r="G202" s="144">
        <f t="shared" si="20"/>
        <v>702.8</v>
      </c>
      <c r="H202" s="144">
        <f t="shared" si="20"/>
        <v>668</v>
      </c>
      <c r="I202" s="144">
        <f t="shared" si="20"/>
        <v>18.560000000000002</v>
      </c>
      <c r="J202" s="144">
        <f t="shared" si="20"/>
        <v>27.01</v>
      </c>
      <c r="K202" s="144">
        <f t="shared" si="20"/>
        <v>95.06</v>
      </c>
      <c r="L202" s="144">
        <f t="shared" si="20"/>
        <v>742.55</v>
      </c>
    </row>
    <row r="203" spans="1:17" ht="15.75" thickBot="1">
      <c r="A203" s="68"/>
      <c r="B203" s="174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</row>
    <row r="204" spans="1:17" s="32" customFormat="1" ht="15.75" thickBot="1">
      <c r="A204" s="39"/>
      <c r="B204" s="246" t="s">
        <v>2</v>
      </c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</row>
    <row r="205" spans="1:17" s="32" customFormat="1" ht="15.75" thickBot="1">
      <c r="A205" s="30">
        <v>23</v>
      </c>
      <c r="B205" s="28" t="s">
        <v>177</v>
      </c>
      <c r="C205" s="130">
        <v>60</v>
      </c>
      <c r="D205" s="107">
        <v>0.6</v>
      </c>
      <c r="E205" s="107">
        <v>3.7</v>
      </c>
      <c r="F205" s="107">
        <v>4.2</v>
      </c>
      <c r="G205" s="107">
        <v>52</v>
      </c>
      <c r="H205" s="131">
        <v>100</v>
      </c>
      <c r="I205" s="132">
        <v>1</v>
      </c>
      <c r="J205" s="132">
        <v>6.1</v>
      </c>
      <c r="K205" s="132">
        <v>6.9</v>
      </c>
      <c r="L205" s="132">
        <v>87</v>
      </c>
    </row>
    <row r="206" spans="1:17" s="32" customFormat="1" ht="29.25">
      <c r="A206" s="39">
        <v>111</v>
      </c>
      <c r="B206" s="47" t="s">
        <v>138</v>
      </c>
      <c r="C206" s="134">
        <v>270</v>
      </c>
      <c r="D206" s="98">
        <v>16.600000000000001</v>
      </c>
      <c r="E206" s="98">
        <v>13.7</v>
      </c>
      <c r="F206" s="98">
        <v>22.7</v>
      </c>
      <c r="G206" s="98">
        <v>270</v>
      </c>
      <c r="H206" s="134">
        <v>290</v>
      </c>
      <c r="I206" s="98">
        <v>19.600000000000001</v>
      </c>
      <c r="J206" s="98">
        <v>15.9</v>
      </c>
      <c r="K206" s="98">
        <v>22.7</v>
      </c>
      <c r="L206" s="98">
        <v>300</v>
      </c>
    </row>
    <row r="207" spans="1:17" ht="19.5">
      <c r="A207" s="38">
        <v>278</v>
      </c>
      <c r="B207" s="47" t="s">
        <v>121</v>
      </c>
      <c r="C207" s="95">
        <v>150</v>
      </c>
      <c r="D207" s="96">
        <v>9.49</v>
      </c>
      <c r="E207" s="96">
        <v>21.97</v>
      </c>
      <c r="F207" s="96">
        <v>15.83</v>
      </c>
      <c r="G207" s="96">
        <v>304.08999999999997</v>
      </c>
      <c r="H207" s="95">
        <v>150</v>
      </c>
      <c r="I207" s="96">
        <v>9.49</v>
      </c>
      <c r="J207" s="96">
        <v>21.97</v>
      </c>
      <c r="K207" s="96">
        <v>15.83</v>
      </c>
      <c r="L207" s="96">
        <v>304.08999999999997</v>
      </c>
    </row>
    <row r="208" spans="1:17">
      <c r="A208" s="38">
        <v>128</v>
      </c>
      <c r="B208" s="47" t="s">
        <v>5</v>
      </c>
      <c r="C208" s="97">
        <v>150</v>
      </c>
      <c r="D208" s="111">
        <v>3.06</v>
      </c>
      <c r="E208" s="111">
        <v>4.8</v>
      </c>
      <c r="F208" s="111">
        <v>20.440000000000001</v>
      </c>
      <c r="G208" s="111">
        <v>137.30000000000001</v>
      </c>
      <c r="H208" s="97">
        <v>180</v>
      </c>
      <c r="I208" s="111">
        <v>3.67</v>
      </c>
      <c r="J208" s="111">
        <v>5.76</v>
      </c>
      <c r="K208" s="111">
        <v>24.53</v>
      </c>
      <c r="L208" s="111">
        <v>164.76</v>
      </c>
    </row>
    <row r="209" spans="1:16" ht="19.5">
      <c r="A209" s="38">
        <v>349</v>
      </c>
      <c r="B209" s="47" t="s">
        <v>102</v>
      </c>
      <c r="C209" s="100">
        <v>200</v>
      </c>
      <c r="D209" s="96">
        <v>0.08</v>
      </c>
      <c r="E209" s="96">
        <v>0</v>
      </c>
      <c r="F209" s="96">
        <v>21.82</v>
      </c>
      <c r="G209" s="96">
        <v>87.6</v>
      </c>
      <c r="H209" s="100">
        <v>200</v>
      </c>
      <c r="I209" s="96">
        <v>0.08</v>
      </c>
      <c r="J209" s="96">
        <v>0</v>
      </c>
      <c r="K209" s="96">
        <v>21.82</v>
      </c>
      <c r="L209" s="96">
        <v>87.6</v>
      </c>
    </row>
    <row r="210" spans="1:16" ht="15.75" thickBot="1">
      <c r="A210" s="66"/>
      <c r="B210" s="49" t="s">
        <v>90</v>
      </c>
      <c r="C210" s="113">
        <v>60</v>
      </c>
      <c r="D210" s="114">
        <v>4.08</v>
      </c>
      <c r="E210" s="114">
        <v>0.72</v>
      </c>
      <c r="F210" s="114">
        <v>29.52</v>
      </c>
      <c r="G210" s="114">
        <v>129</v>
      </c>
      <c r="H210" s="113">
        <v>60</v>
      </c>
      <c r="I210" s="114">
        <v>4.08</v>
      </c>
      <c r="J210" s="114">
        <v>0.72</v>
      </c>
      <c r="K210" s="114">
        <v>29.52</v>
      </c>
      <c r="L210" s="114">
        <v>129</v>
      </c>
    </row>
    <row r="211" spans="1:16" ht="15.75" thickBot="1">
      <c r="A211" s="67"/>
      <c r="B211" s="173" t="s">
        <v>30</v>
      </c>
      <c r="C211" s="144">
        <f t="shared" ref="C211:L211" si="21">SUM(C205:C210)</f>
        <v>890</v>
      </c>
      <c r="D211" s="144">
        <f t="shared" si="21"/>
        <v>33.910000000000004</v>
      </c>
      <c r="E211" s="144">
        <f t="shared" si="21"/>
        <v>44.889999999999993</v>
      </c>
      <c r="F211" s="144">
        <f t="shared" si="21"/>
        <v>114.51</v>
      </c>
      <c r="G211" s="144">
        <f t="shared" si="21"/>
        <v>979.9899999999999</v>
      </c>
      <c r="H211" s="144">
        <f t="shared" si="21"/>
        <v>980</v>
      </c>
      <c r="I211" s="144">
        <f t="shared" si="21"/>
        <v>37.92</v>
      </c>
      <c r="J211" s="144">
        <f t="shared" si="21"/>
        <v>50.449999999999996</v>
      </c>
      <c r="K211" s="144">
        <f t="shared" si="21"/>
        <v>121.3</v>
      </c>
      <c r="L211" s="144">
        <f t="shared" si="21"/>
        <v>1072.4499999999998</v>
      </c>
    </row>
    <row r="212" spans="1:16" s="32" customFormat="1" ht="15.75" thickBot="1">
      <c r="A212" s="39"/>
      <c r="B212" s="246" t="s">
        <v>151</v>
      </c>
      <c r="C212" s="247"/>
      <c r="D212" s="247"/>
      <c r="E212" s="247"/>
      <c r="F212" s="247"/>
      <c r="G212" s="247"/>
      <c r="H212" s="247"/>
      <c r="I212" s="247"/>
      <c r="J212" s="247"/>
      <c r="K212" s="247"/>
      <c r="L212" s="247"/>
    </row>
    <row r="213" spans="1:16" s="32" customFormat="1" ht="15.75" thickBot="1">
      <c r="A213" s="38">
        <v>23</v>
      </c>
      <c r="B213" s="28" t="s">
        <v>177</v>
      </c>
      <c r="C213" s="145"/>
      <c r="D213" s="145"/>
      <c r="E213" s="145"/>
      <c r="F213" s="145"/>
      <c r="G213" s="145"/>
      <c r="H213" s="131">
        <v>100</v>
      </c>
      <c r="I213" s="132">
        <v>1</v>
      </c>
      <c r="J213" s="132">
        <v>6.1</v>
      </c>
      <c r="K213" s="132">
        <v>6.9</v>
      </c>
      <c r="L213" s="132">
        <v>87</v>
      </c>
    </row>
    <row r="214" spans="1:16" s="32" customFormat="1" ht="29.25">
      <c r="A214" s="39">
        <v>111</v>
      </c>
      <c r="B214" s="47" t="s">
        <v>138</v>
      </c>
      <c r="C214" s="145"/>
      <c r="D214" s="145"/>
      <c r="E214" s="145"/>
      <c r="F214" s="145"/>
      <c r="G214" s="145"/>
      <c r="H214" s="134">
        <v>290</v>
      </c>
      <c r="I214" s="98">
        <v>19.600000000000001</v>
      </c>
      <c r="J214" s="98">
        <v>15.9</v>
      </c>
      <c r="K214" s="98">
        <v>22.7</v>
      </c>
      <c r="L214" s="98">
        <v>300</v>
      </c>
    </row>
    <row r="215" spans="1:16" s="32" customFormat="1" ht="19.5">
      <c r="A215" s="38">
        <v>278</v>
      </c>
      <c r="B215" s="47" t="s">
        <v>121</v>
      </c>
      <c r="C215" s="145"/>
      <c r="D215" s="145"/>
      <c r="E215" s="145"/>
      <c r="F215" s="145"/>
      <c r="G215" s="145"/>
      <c r="H215" s="95">
        <v>150</v>
      </c>
      <c r="I215" s="96">
        <v>9.49</v>
      </c>
      <c r="J215" s="96">
        <v>21.97</v>
      </c>
      <c r="K215" s="96">
        <v>15.83</v>
      </c>
      <c r="L215" s="96">
        <v>304.08999999999997</v>
      </c>
    </row>
    <row r="216" spans="1:16" s="32" customFormat="1" ht="19.5">
      <c r="A216" s="38">
        <v>171</v>
      </c>
      <c r="B216" s="47" t="s">
        <v>155</v>
      </c>
      <c r="C216" s="145"/>
      <c r="D216" s="145"/>
      <c r="E216" s="145"/>
      <c r="F216" s="145"/>
      <c r="G216" s="145"/>
      <c r="H216" s="98" t="s">
        <v>150</v>
      </c>
      <c r="I216" s="98">
        <v>10.32</v>
      </c>
      <c r="J216" s="98">
        <v>7.31</v>
      </c>
      <c r="K216" s="98">
        <v>46.37</v>
      </c>
      <c r="L216" s="98">
        <v>292.5</v>
      </c>
    </row>
    <row r="217" spans="1:16" s="32" customFormat="1" ht="19.5">
      <c r="A217" s="38">
        <v>349</v>
      </c>
      <c r="B217" s="47" t="s">
        <v>102</v>
      </c>
      <c r="C217" s="145"/>
      <c r="D217" s="145"/>
      <c r="E217" s="145"/>
      <c r="F217" s="145"/>
      <c r="G217" s="145"/>
      <c r="H217" s="100">
        <v>200</v>
      </c>
      <c r="I217" s="96">
        <v>0.08</v>
      </c>
      <c r="J217" s="96">
        <v>0</v>
      </c>
      <c r="K217" s="96">
        <v>21.82</v>
      </c>
      <c r="L217" s="96">
        <v>87.6</v>
      </c>
    </row>
    <row r="218" spans="1:16" s="32" customFormat="1" ht="15.75" thickBot="1">
      <c r="A218" s="66"/>
      <c r="B218" s="49" t="s">
        <v>90</v>
      </c>
      <c r="C218" s="145"/>
      <c r="D218" s="145"/>
      <c r="E218" s="145"/>
      <c r="F218" s="145"/>
      <c r="G218" s="145"/>
      <c r="H218" s="113">
        <v>60</v>
      </c>
      <c r="I218" s="114">
        <v>4.08</v>
      </c>
      <c r="J218" s="114">
        <v>0.72</v>
      </c>
      <c r="K218" s="114">
        <v>29.52</v>
      </c>
      <c r="L218" s="114">
        <v>129</v>
      </c>
    </row>
    <row r="219" spans="1:16" ht="15.75" thickBot="1">
      <c r="A219" s="67"/>
      <c r="B219" s="173" t="s">
        <v>30</v>
      </c>
      <c r="C219" s="109"/>
      <c r="D219" s="146"/>
      <c r="E219" s="146"/>
      <c r="F219" s="146"/>
      <c r="G219" s="146"/>
      <c r="H219" s="170">
        <f>SUM(H213+H214+H215+H216+H217+H218)</f>
        <v>980</v>
      </c>
      <c r="I219" s="144">
        <f>SUM(I213:I218)</f>
        <v>44.57</v>
      </c>
      <c r="J219" s="144">
        <f>SUM(J213:J218)</f>
        <v>52</v>
      </c>
      <c r="K219" s="144">
        <f>SUM(K213:K218)</f>
        <v>143.14000000000001</v>
      </c>
      <c r="L219" s="144">
        <f>SUM(L213:L218)</f>
        <v>1200.1899999999998</v>
      </c>
      <c r="M219" s="32"/>
      <c r="N219" s="32"/>
      <c r="O219" s="32"/>
      <c r="P219" s="32"/>
    </row>
    <row r="220" spans="1:16" ht="15.75" thickBot="1">
      <c r="A220" s="33"/>
      <c r="B220" s="244" t="s">
        <v>4</v>
      </c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</row>
    <row r="221" spans="1:16" ht="15.75" thickBot="1">
      <c r="A221" s="34">
        <v>382</v>
      </c>
      <c r="B221" s="162" t="s">
        <v>13</v>
      </c>
      <c r="C221" s="120">
        <v>200</v>
      </c>
      <c r="D221" s="89">
        <v>4.9000000000000004</v>
      </c>
      <c r="E221" s="89">
        <v>5</v>
      </c>
      <c r="F221" s="89">
        <v>32.5</v>
      </c>
      <c r="G221" s="89">
        <v>190</v>
      </c>
      <c r="H221" s="120"/>
      <c r="I221" s="89"/>
      <c r="J221" s="89"/>
      <c r="K221" s="89"/>
      <c r="L221" s="89"/>
    </row>
    <row r="222" spans="1:16" ht="15.75" thickBot="1">
      <c r="A222" s="66"/>
      <c r="B222" s="49" t="s">
        <v>139</v>
      </c>
      <c r="C222" s="157">
        <v>100</v>
      </c>
      <c r="D222" s="122">
        <v>5.5</v>
      </c>
      <c r="E222" s="122">
        <v>6.5</v>
      </c>
      <c r="F222" s="122">
        <v>34.9</v>
      </c>
      <c r="G222" s="122">
        <v>211</v>
      </c>
      <c r="H222" s="121"/>
      <c r="I222" s="181"/>
      <c r="J222" s="181"/>
      <c r="K222" s="181"/>
      <c r="L222" s="181"/>
    </row>
    <row r="223" spans="1:16">
      <c r="A223" s="67"/>
      <c r="B223" s="123"/>
      <c r="C223" s="103"/>
      <c r="D223" s="149"/>
      <c r="E223" s="149"/>
      <c r="F223" s="149"/>
      <c r="G223" s="149"/>
      <c r="H223" s="103"/>
      <c r="I223" s="149"/>
      <c r="J223" s="149"/>
      <c r="K223" s="149"/>
      <c r="L223" s="149"/>
    </row>
    <row r="224" spans="1:16">
      <c r="A224" s="67"/>
      <c r="B224" s="83" t="s">
        <v>30</v>
      </c>
      <c r="C224" s="119">
        <f>C221+C222</f>
        <v>300</v>
      </c>
      <c r="D224" s="119">
        <f>SUM(D221:D222)</f>
        <v>10.4</v>
      </c>
      <c r="E224" s="119">
        <f t="shared" ref="E224:G224" si="22">SUM(E221:E222)</f>
        <v>11.5</v>
      </c>
      <c r="F224" s="119">
        <f t="shared" si="22"/>
        <v>67.400000000000006</v>
      </c>
      <c r="G224" s="119">
        <f t="shared" si="22"/>
        <v>401</v>
      </c>
      <c r="H224" s="96"/>
      <c r="I224" s="155"/>
      <c r="J224" s="155"/>
      <c r="K224" s="155"/>
      <c r="L224" s="155"/>
    </row>
    <row r="225" spans="1:12" ht="15.75" customHeight="1" thickBot="1">
      <c r="A225" s="67"/>
      <c r="B225" s="171"/>
      <c r="C225" s="109"/>
      <c r="D225" s="146"/>
      <c r="E225" s="146"/>
      <c r="F225" s="146"/>
      <c r="G225" s="146"/>
      <c r="H225" s="146"/>
      <c r="I225" s="146"/>
      <c r="J225" s="146"/>
      <c r="K225" s="146"/>
      <c r="L225" s="146"/>
    </row>
    <row r="226" spans="1:12" ht="15.75" thickBot="1">
      <c r="A226" s="68"/>
      <c r="B226" s="240" t="s">
        <v>140</v>
      </c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</row>
    <row r="227" spans="1:12">
      <c r="A227" s="40"/>
      <c r="B227" s="242" t="s">
        <v>17</v>
      </c>
      <c r="C227" s="243"/>
      <c r="D227" s="243"/>
      <c r="E227" s="243"/>
      <c r="F227" s="243"/>
      <c r="G227" s="243"/>
      <c r="H227" s="243"/>
      <c r="I227" s="243"/>
      <c r="J227" s="243"/>
      <c r="K227" s="243"/>
      <c r="L227" s="243"/>
    </row>
    <row r="228" spans="1:12" s="32" customFormat="1" ht="19.5">
      <c r="A228" s="38">
        <v>309</v>
      </c>
      <c r="B228" s="43" t="s">
        <v>16</v>
      </c>
      <c r="C228" s="110">
        <v>150</v>
      </c>
      <c r="D228" s="111">
        <v>5.46</v>
      </c>
      <c r="E228" s="111">
        <v>5.49</v>
      </c>
      <c r="F228" s="111">
        <v>30.46</v>
      </c>
      <c r="G228" s="111">
        <v>195.71</v>
      </c>
      <c r="H228" s="112">
        <v>180</v>
      </c>
      <c r="I228" s="99">
        <v>6.55</v>
      </c>
      <c r="J228" s="99">
        <v>6.59</v>
      </c>
      <c r="K228" s="99">
        <v>36.549999999999997</v>
      </c>
      <c r="L228" s="99">
        <v>234.85</v>
      </c>
    </row>
    <row r="229" spans="1:12" ht="20.25" thickBot="1">
      <c r="A229" s="34" t="s">
        <v>168</v>
      </c>
      <c r="B229" s="46" t="s">
        <v>181</v>
      </c>
      <c r="C229" s="37">
        <v>150</v>
      </c>
      <c r="D229" s="111">
        <v>28.5</v>
      </c>
      <c r="E229" s="111">
        <v>21</v>
      </c>
      <c r="F229" s="111">
        <v>24.88</v>
      </c>
      <c r="G229" s="111">
        <v>409.1</v>
      </c>
      <c r="H229" s="37">
        <v>150</v>
      </c>
      <c r="I229" s="111">
        <v>16.75</v>
      </c>
      <c r="J229" s="111">
        <v>23.78</v>
      </c>
      <c r="K229" s="111">
        <v>24.88</v>
      </c>
      <c r="L229" s="111">
        <v>409.1</v>
      </c>
    </row>
    <row r="230" spans="1:12" s="29" customFormat="1" ht="19.5">
      <c r="A230" s="38">
        <v>379</v>
      </c>
      <c r="B230" s="46" t="s">
        <v>31</v>
      </c>
      <c r="C230" s="95">
        <v>200</v>
      </c>
      <c r="D230" s="96">
        <v>3.6</v>
      </c>
      <c r="E230" s="96">
        <v>2.7</v>
      </c>
      <c r="F230" s="96">
        <v>28.3</v>
      </c>
      <c r="G230" s="96">
        <v>152</v>
      </c>
      <c r="H230" s="95">
        <v>200</v>
      </c>
      <c r="I230" s="96">
        <v>3.6</v>
      </c>
      <c r="J230" s="96">
        <v>2.7</v>
      </c>
      <c r="K230" s="96">
        <v>28.3</v>
      </c>
      <c r="L230" s="96">
        <v>152</v>
      </c>
    </row>
    <row r="231" spans="1:12" s="32" customFormat="1" ht="15.75" thickBot="1">
      <c r="A231" s="237"/>
      <c r="B231" s="79" t="s">
        <v>110</v>
      </c>
      <c r="C231" s="113">
        <v>30</v>
      </c>
      <c r="D231" s="101">
        <v>1.65</v>
      </c>
      <c r="E231" s="101">
        <v>1.95</v>
      </c>
      <c r="F231" s="101">
        <v>10.5</v>
      </c>
      <c r="G231" s="101">
        <v>63.3</v>
      </c>
      <c r="H231" s="113">
        <v>30</v>
      </c>
      <c r="I231" s="101">
        <v>1.65</v>
      </c>
      <c r="J231" s="101">
        <v>1.95</v>
      </c>
      <c r="K231" s="101">
        <v>10.5</v>
      </c>
      <c r="L231" s="101">
        <v>63.3</v>
      </c>
    </row>
    <row r="232" spans="1:12" ht="15.75" thickBot="1">
      <c r="A232" s="35"/>
      <c r="B232" s="45" t="s">
        <v>99</v>
      </c>
      <c r="C232" s="37">
        <v>30</v>
      </c>
      <c r="D232" s="96">
        <v>3.2</v>
      </c>
      <c r="E232" s="96">
        <v>0.5</v>
      </c>
      <c r="F232" s="96">
        <v>16.8</v>
      </c>
      <c r="G232" s="96">
        <v>84.8</v>
      </c>
      <c r="H232" s="37">
        <v>30</v>
      </c>
      <c r="I232" s="96">
        <v>3.2</v>
      </c>
      <c r="J232" s="96">
        <v>0.5</v>
      </c>
      <c r="K232" s="96">
        <v>16.8</v>
      </c>
      <c r="L232" s="96">
        <v>84.8</v>
      </c>
    </row>
    <row r="233" spans="1:12">
      <c r="A233" s="67"/>
      <c r="B233" s="182" t="s">
        <v>30</v>
      </c>
      <c r="C233" s="144">
        <f t="shared" ref="C233:L233" si="23">SUM(C228:C232)</f>
        <v>560</v>
      </c>
      <c r="D233" s="144">
        <f t="shared" si="23"/>
        <v>42.410000000000004</v>
      </c>
      <c r="E233" s="144">
        <f t="shared" si="23"/>
        <v>31.64</v>
      </c>
      <c r="F233" s="144">
        <f t="shared" si="23"/>
        <v>110.94</v>
      </c>
      <c r="G233" s="144">
        <f t="shared" si="23"/>
        <v>904.91</v>
      </c>
      <c r="H233" s="144">
        <f t="shared" si="23"/>
        <v>590</v>
      </c>
      <c r="I233" s="144">
        <f t="shared" si="23"/>
        <v>31.75</v>
      </c>
      <c r="J233" s="144">
        <f t="shared" si="23"/>
        <v>35.520000000000003</v>
      </c>
      <c r="K233" s="144">
        <f t="shared" si="23"/>
        <v>117.02999999999999</v>
      </c>
      <c r="L233" s="144">
        <f t="shared" si="23"/>
        <v>944.05</v>
      </c>
    </row>
    <row r="234" spans="1:12" ht="15.75" thickBot="1">
      <c r="A234" s="68"/>
      <c r="B234" s="138"/>
      <c r="C234" s="109"/>
      <c r="D234" s="183"/>
      <c r="E234" s="183"/>
      <c r="F234" s="183"/>
      <c r="G234" s="183"/>
      <c r="H234" s="109"/>
      <c r="I234" s="183"/>
      <c r="J234" s="183"/>
      <c r="K234" s="183"/>
      <c r="L234" s="183"/>
    </row>
    <row r="235" spans="1:12" s="29" customFormat="1" ht="21" customHeight="1" thickBot="1">
      <c r="A235" s="24"/>
      <c r="B235" s="246" t="s">
        <v>2</v>
      </c>
      <c r="C235" s="247"/>
      <c r="D235" s="247"/>
      <c r="E235" s="247"/>
      <c r="F235" s="247"/>
      <c r="G235" s="247"/>
      <c r="H235" s="247"/>
      <c r="I235" s="247"/>
      <c r="J235" s="247"/>
      <c r="K235" s="247"/>
      <c r="L235" s="247"/>
    </row>
    <row r="236" spans="1:12" ht="27" customHeight="1">
      <c r="A236" s="39">
        <v>67</v>
      </c>
      <c r="B236" s="238" t="s">
        <v>113</v>
      </c>
      <c r="C236" s="239">
        <v>60</v>
      </c>
      <c r="D236" s="98">
        <v>0.84</v>
      </c>
      <c r="E236" s="98">
        <v>1.56</v>
      </c>
      <c r="F236" s="98">
        <v>5.16</v>
      </c>
      <c r="G236" s="98">
        <v>37.799999999999997</v>
      </c>
      <c r="H236" s="94">
        <v>100</v>
      </c>
      <c r="I236" s="98">
        <v>1.4</v>
      </c>
      <c r="J236" s="98">
        <v>2.6</v>
      </c>
      <c r="K236" s="98">
        <v>8.6</v>
      </c>
      <c r="L236" s="98">
        <v>63</v>
      </c>
    </row>
    <row r="237" spans="1:12" s="32" customFormat="1" ht="21.75" customHeight="1">
      <c r="A237" s="38">
        <v>102</v>
      </c>
      <c r="B237" s="47" t="s">
        <v>182</v>
      </c>
      <c r="C237" s="97">
        <v>290</v>
      </c>
      <c r="D237" s="99">
        <v>14</v>
      </c>
      <c r="E237" s="99">
        <v>11.3</v>
      </c>
      <c r="F237" s="99">
        <v>23.4</v>
      </c>
      <c r="G237" s="99">
        <v>253</v>
      </c>
      <c r="H237" s="97">
        <v>305</v>
      </c>
      <c r="I237" s="99">
        <v>18.2</v>
      </c>
      <c r="J237" s="99">
        <v>14</v>
      </c>
      <c r="K237" s="99">
        <v>23.8</v>
      </c>
      <c r="L237" s="99">
        <v>296</v>
      </c>
    </row>
    <row r="238" spans="1:12" ht="21.75" customHeight="1">
      <c r="A238" s="38" t="s">
        <v>160</v>
      </c>
      <c r="B238" s="47" t="s">
        <v>132</v>
      </c>
      <c r="C238" s="37">
        <v>150</v>
      </c>
      <c r="D238" s="96">
        <v>14.75</v>
      </c>
      <c r="E238" s="96">
        <v>15.3</v>
      </c>
      <c r="F238" s="96">
        <v>22.15</v>
      </c>
      <c r="G238" s="96">
        <v>284.5</v>
      </c>
      <c r="H238" s="37">
        <v>150</v>
      </c>
      <c r="I238" s="96">
        <v>14.75</v>
      </c>
      <c r="J238" s="96">
        <v>15.3</v>
      </c>
      <c r="K238" s="96">
        <v>22.15</v>
      </c>
      <c r="L238" s="96">
        <v>284.5</v>
      </c>
    </row>
    <row r="239" spans="1:12" ht="19.5">
      <c r="A239" s="38">
        <v>171</v>
      </c>
      <c r="B239" s="48" t="s">
        <v>155</v>
      </c>
      <c r="C239" s="143">
        <v>150</v>
      </c>
      <c r="D239" s="111">
        <v>6.6</v>
      </c>
      <c r="E239" s="111">
        <v>2.4</v>
      </c>
      <c r="F239" s="111">
        <v>49.7</v>
      </c>
      <c r="G239" s="111">
        <v>235</v>
      </c>
      <c r="H239" s="99">
        <v>180</v>
      </c>
      <c r="I239" s="98">
        <v>10.32</v>
      </c>
      <c r="J239" s="98">
        <v>7.31</v>
      </c>
      <c r="K239" s="98">
        <v>46.37</v>
      </c>
      <c r="L239" s="98">
        <v>292.5</v>
      </c>
    </row>
    <row r="240" spans="1:12" ht="15.75" thickBot="1">
      <c r="A240" s="34">
        <v>360</v>
      </c>
      <c r="B240" s="47" t="s">
        <v>108</v>
      </c>
      <c r="C240" s="134">
        <v>200</v>
      </c>
      <c r="D240" s="96">
        <v>0.1</v>
      </c>
      <c r="E240" s="96">
        <v>0</v>
      </c>
      <c r="F240" s="96">
        <v>32</v>
      </c>
      <c r="G240" s="96">
        <v>128.30000000000001</v>
      </c>
      <c r="H240" s="134">
        <v>200</v>
      </c>
      <c r="I240" s="96">
        <v>0.1</v>
      </c>
      <c r="J240" s="96">
        <v>0</v>
      </c>
      <c r="K240" s="96">
        <v>32</v>
      </c>
      <c r="L240" s="96">
        <v>128.30000000000001</v>
      </c>
    </row>
    <row r="241" spans="1:12" ht="15.75" thickBot="1">
      <c r="A241" s="66"/>
      <c r="B241" s="49" t="s">
        <v>90</v>
      </c>
      <c r="C241" s="113">
        <v>60</v>
      </c>
      <c r="D241" s="114">
        <v>4.08</v>
      </c>
      <c r="E241" s="114">
        <v>0.72</v>
      </c>
      <c r="F241" s="114">
        <v>29.52</v>
      </c>
      <c r="G241" s="114">
        <v>129</v>
      </c>
      <c r="H241" s="113">
        <v>60</v>
      </c>
      <c r="I241" s="114">
        <v>4.08</v>
      </c>
      <c r="J241" s="114">
        <v>0.72</v>
      </c>
      <c r="K241" s="114">
        <v>29.52</v>
      </c>
      <c r="L241" s="114">
        <v>129</v>
      </c>
    </row>
    <row r="242" spans="1:12" ht="15.75" thickBot="1">
      <c r="A242" s="67"/>
      <c r="B242" s="173" t="s">
        <v>30</v>
      </c>
      <c r="C242" s="155">
        <f>SUM(C236:C241)</f>
        <v>910</v>
      </c>
      <c r="D242" s="155">
        <f>SUM(D236:D241)</f>
        <v>40.369999999999997</v>
      </c>
      <c r="E242" s="155">
        <f>SUM(E236:E241)</f>
        <v>31.28</v>
      </c>
      <c r="F242" s="155">
        <f>SUM(F236:F241)</f>
        <v>161.93</v>
      </c>
      <c r="G242" s="155">
        <f>SUM(G236:G241)</f>
        <v>1067.5999999999999</v>
      </c>
      <c r="H242" s="235" t="s">
        <v>169</v>
      </c>
      <c r="I242" s="155">
        <f>SUM(I236:I241)</f>
        <v>48.849999999999994</v>
      </c>
      <c r="J242" s="155">
        <f>SUM(J236:J241)</f>
        <v>39.93</v>
      </c>
      <c r="K242" s="155">
        <f>SUM(K236:K241)</f>
        <v>162.44</v>
      </c>
      <c r="L242" s="155">
        <f>SUM(L236:L241)</f>
        <v>1193.3</v>
      </c>
    </row>
    <row r="243" spans="1:12" s="32" customFormat="1" ht="15.75" thickBot="1">
      <c r="A243" s="24"/>
      <c r="B243" s="246" t="s">
        <v>151</v>
      </c>
      <c r="C243" s="247"/>
      <c r="D243" s="247"/>
      <c r="E243" s="247"/>
      <c r="F243" s="247"/>
      <c r="G243" s="247"/>
      <c r="H243" s="247"/>
      <c r="I243" s="247"/>
      <c r="J243" s="247"/>
      <c r="K243" s="247"/>
      <c r="L243" s="247"/>
    </row>
    <row r="244" spans="1:12" s="32" customFormat="1">
      <c r="A244" s="39">
        <v>67</v>
      </c>
      <c r="B244" s="238" t="s">
        <v>113</v>
      </c>
      <c r="C244" s="146"/>
      <c r="D244" s="146"/>
      <c r="E244" s="146"/>
      <c r="F244" s="146"/>
      <c r="G244" s="146"/>
      <c r="H244" s="94">
        <v>100</v>
      </c>
      <c r="I244" s="98">
        <v>1.4</v>
      </c>
      <c r="J244" s="98">
        <v>2.6</v>
      </c>
      <c r="K244" s="98">
        <v>8.6</v>
      </c>
      <c r="L244" s="98">
        <v>63</v>
      </c>
    </row>
    <row r="245" spans="1:12" s="32" customFormat="1" ht="19.5">
      <c r="A245" s="38">
        <v>102</v>
      </c>
      <c r="B245" s="47" t="s">
        <v>127</v>
      </c>
      <c r="C245" s="146"/>
      <c r="D245" s="146"/>
      <c r="E245" s="146"/>
      <c r="F245" s="146"/>
      <c r="G245" s="146"/>
      <c r="H245" s="97">
        <v>305</v>
      </c>
      <c r="I245" s="99">
        <v>18.2</v>
      </c>
      <c r="J245" s="99">
        <v>14</v>
      </c>
      <c r="K245" s="99">
        <v>23.8</v>
      </c>
      <c r="L245" s="99">
        <v>296</v>
      </c>
    </row>
    <row r="246" spans="1:12" s="32" customFormat="1">
      <c r="A246" s="38">
        <v>268</v>
      </c>
      <c r="B246" s="47" t="s">
        <v>132</v>
      </c>
      <c r="C246" s="146"/>
      <c r="D246" s="146"/>
      <c r="E246" s="146"/>
      <c r="F246" s="146"/>
      <c r="G246" s="146"/>
      <c r="H246" s="37">
        <v>150</v>
      </c>
      <c r="I246" s="96">
        <v>14.75</v>
      </c>
      <c r="J246" s="96">
        <v>15.3</v>
      </c>
      <c r="K246" s="96">
        <v>22.15</v>
      </c>
      <c r="L246" s="96">
        <v>284.5</v>
      </c>
    </row>
    <row r="247" spans="1:12" s="32" customFormat="1" ht="19.5">
      <c r="A247" s="38">
        <v>309</v>
      </c>
      <c r="B247" s="48" t="s">
        <v>16</v>
      </c>
      <c r="C247" s="146"/>
      <c r="D247" s="146"/>
      <c r="E247" s="146"/>
      <c r="F247" s="146"/>
      <c r="G247" s="146"/>
      <c r="H247" s="112">
        <v>180</v>
      </c>
      <c r="I247" s="99">
        <v>6.55</v>
      </c>
      <c r="J247" s="99">
        <v>6.59</v>
      </c>
      <c r="K247" s="99">
        <v>36.549999999999997</v>
      </c>
      <c r="L247" s="99">
        <v>234.85</v>
      </c>
    </row>
    <row r="248" spans="1:12" s="32" customFormat="1" ht="15.75" thickBot="1">
      <c r="A248" s="34">
        <v>360</v>
      </c>
      <c r="B248" s="47" t="s">
        <v>108</v>
      </c>
      <c r="C248" s="146"/>
      <c r="D248" s="146"/>
      <c r="E248" s="146"/>
      <c r="F248" s="146"/>
      <c r="G248" s="146"/>
      <c r="H248" s="134">
        <v>200</v>
      </c>
      <c r="I248" s="96">
        <v>0.1</v>
      </c>
      <c r="J248" s="96">
        <v>0</v>
      </c>
      <c r="K248" s="96">
        <v>32</v>
      </c>
      <c r="L248" s="96">
        <v>128.30000000000001</v>
      </c>
    </row>
    <row r="249" spans="1:12" s="32" customFormat="1" ht="15.75" thickBot="1">
      <c r="A249" s="66"/>
      <c r="B249" s="49" t="s">
        <v>90</v>
      </c>
      <c r="C249" s="146"/>
      <c r="D249" s="146"/>
      <c r="E249" s="146"/>
      <c r="F249" s="146"/>
      <c r="G249" s="146"/>
      <c r="H249" s="113">
        <v>60</v>
      </c>
      <c r="I249" s="114">
        <v>4.08</v>
      </c>
      <c r="J249" s="114">
        <v>0.72</v>
      </c>
      <c r="K249" s="114">
        <v>29.52</v>
      </c>
      <c r="L249" s="114">
        <v>129</v>
      </c>
    </row>
    <row r="250" spans="1:12" ht="15.75" thickBot="1">
      <c r="A250" s="68"/>
      <c r="B250" s="173" t="s">
        <v>30</v>
      </c>
      <c r="C250" s="109"/>
      <c r="D250" s="146"/>
      <c r="E250" s="146"/>
      <c r="F250" s="146"/>
      <c r="G250" s="146"/>
      <c r="H250" s="184">
        <f>SUM(H244:H249)</f>
        <v>995</v>
      </c>
      <c r="I250" s="155">
        <f>SUM(I244:I249)</f>
        <v>45.079999999999991</v>
      </c>
      <c r="J250" s="155">
        <f>SUM(J244:J249)</f>
        <v>39.21</v>
      </c>
      <c r="K250" s="155">
        <f>SUM(K244:K249)</f>
        <v>152.62</v>
      </c>
      <c r="L250" s="155">
        <f>SUM(L244:L249)</f>
        <v>1135.6500000000001</v>
      </c>
    </row>
    <row r="251" spans="1:12" ht="15.75" thickBot="1">
      <c r="A251" s="33"/>
      <c r="B251" s="244" t="s">
        <v>4</v>
      </c>
      <c r="C251" s="245"/>
      <c r="D251" s="245"/>
      <c r="E251" s="245"/>
      <c r="F251" s="245"/>
      <c r="G251" s="245"/>
      <c r="H251" s="245"/>
      <c r="I251" s="245"/>
      <c r="J251" s="245"/>
      <c r="K251" s="245"/>
      <c r="L251" s="245"/>
    </row>
    <row r="252" spans="1:12" ht="15.75" thickBot="1">
      <c r="A252" s="35">
        <v>376</v>
      </c>
      <c r="B252" s="46" t="s">
        <v>1</v>
      </c>
      <c r="C252" s="95">
        <v>200</v>
      </c>
      <c r="D252" s="96">
        <v>0.1</v>
      </c>
      <c r="E252" s="96">
        <v>0.02</v>
      </c>
      <c r="F252" s="96">
        <v>15</v>
      </c>
      <c r="G252" s="96">
        <v>60</v>
      </c>
      <c r="H252" s="120"/>
      <c r="I252" s="185"/>
      <c r="J252" s="89"/>
      <c r="K252" s="89"/>
      <c r="L252" s="89"/>
    </row>
    <row r="253" spans="1:12" s="32" customFormat="1" ht="30" thickBot="1">
      <c r="A253" s="237"/>
      <c r="B253" s="47" t="s">
        <v>106</v>
      </c>
      <c r="C253" s="126">
        <v>100</v>
      </c>
      <c r="D253" s="101">
        <v>2.7</v>
      </c>
      <c r="E253" s="101">
        <v>0.1</v>
      </c>
      <c r="F253" s="101">
        <v>16</v>
      </c>
      <c r="G253" s="101">
        <v>75</v>
      </c>
      <c r="H253" s="163"/>
      <c r="I253" s="149"/>
      <c r="J253" s="103"/>
      <c r="K253" s="103"/>
      <c r="L253" s="103"/>
    </row>
    <row r="254" spans="1:12">
      <c r="A254" s="67"/>
      <c r="B254" s="137" t="s">
        <v>118</v>
      </c>
      <c r="C254" s="103">
        <v>50</v>
      </c>
      <c r="D254" s="149">
        <v>3.5</v>
      </c>
      <c r="E254" s="149">
        <v>9</v>
      </c>
      <c r="F254" s="149">
        <v>33.5</v>
      </c>
      <c r="G254" s="149">
        <v>180</v>
      </c>
      <c r="H254" s="103"/>
      <c r="I254" s="149"/>
      <c r="J254" s="149"/>
      <c r="K254" s="149"/>
      <c r="L254" s="149"/>
    </row>
    <row r="255" spans="1:12" ht="15.75" thickBot="1">
      <c r="A255" s="67"/>
      <c r="B255" s="87" t="s">
        <v>30</v>
      </c>
      <c r="C255" s="236">
        <v>350</v>
      </c>
      <c r="D255" s="119">
        <f>SUM(D252:D254)</f>
        <v>6.3000000000000007</v>
      </c>
      <c r="E255" s="119">
        <f>SUM(E252:E254)</f>
        <v>9.1199999999999992</v>
      </c>
      <c r="F255" s="119">
        <f>SUM(F252:F254)</f>
        <v>64.5</v>
      </c>
      <c r="G255" s="119">
        <f>SUM(G252:G254)</f>
        <v>315</v>
      </c>
      <c r="H255" s="96"/>
      <c r="I255" s="155"/>
      <c r="J255" s="155"/>
      <c r="K255" s="155"/>
      <c r="L255" s="155"/>
    </row>
    <row r="256" spans="1:12" ht="15.75" thickBot="1">
      <c r="A256" s="68"/>
      <c r="B256" s="240" t="s">
        <v>141</v>
      </c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</row>
    <row r="257" spans="1:18" ht="14.25" customHeight="1" thickBot="1">
      <c r="A257" s="39"/>
      <c r="B257" s="242" t="s">
        <v>17</v>
      </c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</row>
    <row r="258" spans="1:18" ht="27" customHeight="1">
      <c r="A258" s="36">
        <v>175</v>
      </c>
      <c r="B258" s="84" t="s">
        <v>142</v>
      </c>
      <c r="C258" s="106">
        <v>160</v>
      </c>
      <c r="D258" s="89">
        <v>4.3</v>
      </c>
      <c r="E258" s="89">
        <v>9</v>
      </c>
      <c r="F258" s="89">
        <v>27</v>
      </c>
      <c r="G258" s="89">
        <v>208</v>
      </c>
      <c r="H258" s="106">
        <v>180</v>
      </c>
      <c r="I258" s="89">
        <v>4.83</v>
      </c>
      <c r="J258" s="89">
        <v>10.1</v>
      </c>
      <c r="K258" s="89">
        <v>30.38</v>
      </c>
      <c r="L258" s="89">
        <v>234</v>
      </c>
    </row>
    <row r="259" spans="1:18" ht="19.5">
      <c r="A259" s="51">
        <v>223</v>
      </c>
      <c r="B259" s="161" t="s">
        <v>117</v>
      </c>
      <c r="C259" s="37">
        <v>140</v>
      </c>
      <c r="D259" s="96">
        <v>21</v>
      </c>
      <c r="E259" s="96">
        <v>22.3</v>
      </c>
      <c r="F259" s="96">
        <v>33</v>
      </c>
      <c r="G259" s="96">
        <v>423</v>
      </c>
      <c r="H259" s="37">
        <v>140</v>
      </c>
      <c r="I259" s="96">
        <v>21</v>
      </c>
      <c r="J259" s="96">
        <v>22.3</v>
      </c>
      <c r="K259" s="96">
        <v>33</v>
      </c>
      <c r="L259" s="96">
        <v>423</v>
      </c>
    </row>
    <row r="260" spans="1:18" s="32" customFormat="1" ht="19.5" customHeight="1">
      <c r="A260" s="38">
        <v>377</v>
      </c>
      <c r="B260" s="47" t="s">
        <v>143</v>
      </c>
      <c r="C260" s="97">
        <v>207</v>
      </c>
      <c r="D260" s="98">
        <v>0.2</v>
      </c>
      <c r="E260" s="98">
        <v>0</v>
      </c>
      <c r="F260" s="98">
        <v>16</v>
      </c>
      <c r="G260" s="98">
        <v>65</v>
      </c>
      <c r="H260" s="97">
        <v>207</v>
      </c>
      <c r="I260" s="98">
        <v>0.2</v>
      </c>
      <c r="J260" s="98">
        <v>0</v>
      </c>
      <c r="K260" s="98">
        <v>16</v>
      </c>
      <c r="L260" s="98">
        <v>65</v>
      </c>
    </row>
    <row r="261" spans="1:18">
      <c r="A261" s="38"/>
      <c r="B261" s="161" t="s">
        <v>99</v>
      </c>
      <c r="C261" s="37">
        <v>30</v>
      </c>
      <c r="D261" s="96">
        <v>3.2</v>
      </c>
      <c r="E261" s="96">
        <v>0.5</v>
      </c>
      <c r="F261" s="96">
        <v>16.8</v>
      </c>
      <c r="G261" s="96">
        <v>84.8</v>
      </c>
      <c r="H261" s="37">
        <v>30</v>
      </c>
      <c r="I261" s="96">
        <v>3.2</v>
      </c>
      <c r="J261" s="96">
        <v>0.5</v>
      </c>
      <c r="K261" s="96">
        <v>16.8</v>
      </c>
      <c r="L261" s="96">
        <v>84.8</v>
      </c>
    </row>
    <row r="262" spans="1:18" ht="15.75" thickBot="1">
      <c r="A262" s="67"/>
      <c r="B262" s="180" t="s">
        <v>30</v>
      </c>
      <c r="C262" s="144">
        <v>767</v>
      </c>
      <c r="D262" s="144">
        <v>32.5</v>
      </c>
      <c r="E262" s="144">
        <v>45.4</v>
      </c>
      <c r="F262" s="144">
        <v>132.1</v>
      </c>
      <c r="G262" s="144">
        <v>1112.8</v>
      </c>
      <c r="H262" s="144">
        <v>767</v>
      </c>
      <c r="I262" s="144">
        <v>32.5</v>
      </c>
      <c r="J262" s="144">
        <v>45.4</v>
      </c>
      <c r="K262" s="144">
        <v>132.1</v>
      </c>
      <c r="L262" s="144">
        <v>1112.8</v>
      </c>
    </row>
    <row r="263" spans="1:18" s="32" customFormat="1" ht="15.75" customHeight="1" thickBot="1">
      <c r="A263" s="39"/>
      <c r="B263" s="246" t="s">
        <v>2</v>
      </c>
      <c r="C263" s="247"/>
      <c r="D263" s="247"/>
      <c r="E263" s="247"/>
      <c r="F263" s="247"/>
      <c r="G263" s="247"/>
      <c r="H263" s="247"/>
      <c r="I263" s="247"/>
      <c r="J263" s="247"/>
      <c r="K263" s="247"/>
      <c r="L263" s="247"/>
      <c r="N263" s="41"/>
      <c r="O263" s="41"/>
      <c r="P263" s="41"/>
      <c r="Q263" s="41"/>
      <c r="R263" s="41"/>
    </row>
    <row r="264" spans="1:18">
      <c r="A264" s="38">
        <v>75</v>
      </c>
      <c r="B264" s="84" t="s">
        <v>107</v>
      </c>
      <c r="C264" s="106">
        <v>60</v>
      </c>
      <c r="D264" s="89">
        <v>1.44</v>
      </c>
      <c r="E264" s="89">
        <v>4.08</v>
      </c>
      <c r="F264" s="89">
        <v>6.41</v>
      </c>
      <c r="G264" s="89">
        <v>79.2</v>
      </c>
      <c r="H264" s="175">
        <v>100</v>
      </c>
      <c r="I264" s="187">
        <v>2.2999999999999998</v>
      </c>
      <c r="J264" s="187">
        <v>6.8</v>
      </c>
      <c r="K264" s="187">
        <v>15.4</v>
      </c>
      <c r="L264" s="187">
        <v>132</v>
      </c>
    </row>
    <row r="265" spans="1:18" s="32" customFormat="1" ht="29.25">
      <c r="A265" s="38" t="s">
        <v>157</v>
      </c>
      <c r="B265" s="188" t="s">
        <v>114</v>
      </c>
      <c r="C265" s="142">
        <v>285</v>
      </c>
      <c r="D265" s="103">
        <v>9.2799999999999994</v>
      </c>
      <c r="E265" s="103">
        <v>6.67</v>
      </c>
      <c r="F265" s="103">
        <v>27.9</v>
      </c>
      <c r="G265" s="103">
        <v>182.7</v>
      </c>
      <c r="H265" s="142">
        <v>285</v>
      </c>
      <c r="I265" s="103">
        <v>9.2799999999999994</v>
      </c>
      <c r="J265" s="103">
        <v>6.67</v>
      </c>
      <c r="K265" s="103">
        <v>27.9</v>
      </c>
      <c r="L265" s="103">
        <v>182.7</v>
      </c>
    </row>
    <row r="266" spans="1:18" ht="19.5">
      <c r="A266" s="38">
        <v>232</v>
      </c>
      <c r="B266" s="47" t="s">
        <v>144</v>
      </c>
      <c r="C266" s="97">
        <v>90</v>
      </c>
      <c r="D266" s="99">
        <v>6.3</v>
      </c>
      <c r="E266" s="99">
        <v>10.8</v>
      </c>
      <c r="F266" s="99">
        <v>22.5</v>
      </c>
      <c r="G266" s="99">
        <v>166</v>
      </c>
      <c r="H266" s="97">
        <v>100</v>
      </c>
      <c r="I266" s="99">
        <v>7</v>
      </c>
      <c r="J266" s="99">
        <v>12</v>
      </c>
      <c r="K266" s="99">
        <v>25</v>
      </c>
      <c r="L266" s="99">
        <v>184.4</v>
      </c>
    </row>
    <row r="267" spans="1:18">
      <c r="A267" s="38">
        <v>128</v>
      </c>
      <c r="B267" s="47" t="s">
        <v>5</v>
      </c>
      <c r="C267" s="97">
        <v>150</v>
      </c>
      <c r="D267" s="111">
        <v>3.06</v>
      </c>
      <c r="E267" s="111">
        <v>4.8</v>
      </c>
      <c r="F267" s="111">
        <v>20.440000000000001</v>
      </c>
      <c r="G267" s="111">
        <v>137.30000000000001</v>
      </c>
      <c r="H267" s="97">
        <v>180</v>
      </c>
      <c r="I267" s="111">
        <v>3.67</v>
      </c>
      <c r="J267" s="111">
        <v>5.76</v>
      </c>
      <c r="K267" s="111">
        <v>24.53</v>
      </c>
      <c r="L267" s="111">
        <v>164.76</v>
      </c>
    </row>
    <row r="268" spans="1:18" ht="15.75" thickBot="1">
      <c r="A268" s="35">
        <v>376</v>
      </c>
      <c r="B268" s="47" t="s">
        <v>1</v>
      </c>
      <c r="C268" s="95">
        <v>200</v>
      </c>
      <c r="D268" s="96">
        <v>0.1</v>
      </c>
      <c r="E268" s="96">
        <v>0.02</v>
      </c>
      <c r="F268" s="96">
        <v>15</v>
      </c>
      <c r="G268" s="96">
        <v>60</v>
      </c>
      <c r="H268" s="95">
        <v>200</v>
      </c>
      <c r="I268" s="96">
        <v>0.1</v>
      </c>
      <c r="J268" s="96">
        <v>0.02</v>
      </c>
      <c r="K268" s="96">
        <v>15</v>
      </c>
      <c r="L268" s="96">
        <v>60</v>
      </c>
    </row>
    <row r="269" spans="1:18" ht="15.75" thickBot="1">
      <c r="A269" s="66"/>
      <c r="B269" s="49" t="s">
        <v>90</v>
      </c>
      <c r="C269" s="113">
        <v>60</v>
      </c>
      <c r="D269" s="114">
        <v>4.08</v>
      </c>
      <c r="E269" s="114">
        <v>0.72</v>
      </c>
      <c r="F269" s="114">
        <v>29.52</v>
      </c>
      <c r="G269" s="114">
        <v>129</v>
      </c>
      <c r="H269" s="113">
        <v>60</v>
      </c>
      <c r="I269" s="114">
        <v>4.08</v>
      </c>
      <c r="J269" s="114">
        <v>0.72</v>
      </c>
      <c r="K269" s="114">
        <v>29.52</v>
      </c>
      <c r="L269" s="114">
        <v>129</v>
      </c>
    </row>
    <row r="270" spans="1:18" ht="15.75" thickBot="1">
      <c r="A270" s="67"/>
      <c r="B270" s="173" t="s">
        <v>30</v>
      </c>
      <c r="C270" s="151">
        <f t="shared" ref="C270:L270" si="24">SUM(C264:C269)</f>
        <v>845</v>
      </c>
      <c r="D270" s="155">
        <f t="shared" si="24"/>
        <v>24.259999999999998</v>
      </c>
      <c r="E270" s="155">
        <f t="shared" si="24"/>
        <v>27.09</v>
      </c>
      <c r="F270" s="155">
        <f t="shared" si="24"/>
        <v>121.77</v>
      </c>
      <c r="G270" s="155">
        <f t="shared" si="24"/>
        <v>754.2</v>
      </c>
      <c r="H270" s="151">
        <f t="shared" si="24"/>
        <v>925</v>
      </c>
      <c r="I270" s="155">
        <f t="shared" si="24"/>
        <v>26.43</v>
      </c>
      <c r="J270" s="155">
        <f t="shared" si="24"/>
        <v>31.969999999999995</v>
      </c>
      <c r="K270" s="155">
        <f t="shared" si="24"/>
        <v>137.35</v>
      </c>
      <c r="L270" s="155">
        <f t="shared" si="24"/>
        <v>852.86</v>
      </c>
    </row>
    <row r="271" spans="1:18" s="32" customFormat="1" ht="15.75" thickBot="1">
      <c r="A271" s="24"/>
      <c r="B271" s="246" t="s">
        <v>151</v>
      </c>
      <c r="C271" s="247"/>
      <c r="D271" s="247"/>
      <c r="E271" s="247"/>
      <c r="F271" s="247"/>
      <c r="G271" s="247"/>
      <c r="H271" s="247"/>
      <c r="I271" s="247"/>
      <c r="J271" s="247"/>
      <c r="K271" s="247"/>
      <c r="L271" s="247"/>
    </row>
    <row r="272" spans="1:18" s="32" customFormat="1">
      <c r="A272" s="38">
        <v>75</v>
      </c>
      <c r="B272" s="84" t="s">
        <v>107</v>
      </c>
      <c r="C272" s="189"/>
      <c r="D272" s="146"/>
      <c r="E272" s="146"/>
      <c r="F272" s="146"/>
      <c r="G272" s="146"/>
      <c r="H272" s="175">
        <v>100</v>
      </c>
      <c r="I272" s="187">
        <v>2.2999999999999998</v>
      </c>
      <c r="J272" s="187">
        <v>6.8</v>
      </c>
      <c r="K272" s="187">
        <v>15.4</v>
      </c>
      <c r="L272" s="187">
        <v>132</v>
      </c>
    </row>
    <row r="273" spans="1:12" s="32" customFormat="1" ht="29.25">
      <c r="A273" s="38">
        <v>101</v>
      </c>
      <c r="B273" s="188" t="s">
        <v>114</v>
      </c>
      <c r="C273" s="189"/>
      <c r="D273" s="146"/>
      <c r="E273" s="146"/>
      <c r="F273" s="146"/>
      <c r="G273" s="146"/>
      <c r="H273" s="142">
        <v>285</v>
      </c>
      <c r="I273" s="103">
        <v>9.2799999999999994</v>
      </c>
      <c r="J273" s="103">
        <v>6.67</v>
      </c>
      <c r="K273" s="103">
        <v>27.9</v>
      </c>
      <c r="L273" s="103">
        <v>182.7</v>
      </c>
    </row>
    <row r="274" spans="1:12" s="32" customFormat="1" ht="19.5">
      <c r="A274" s="38">
        <v>232</v>
      </c>
      <c r="B274" s="47" t="s">
        <v>144</v>
      </c>
      <c r="C274" s="189"/>
      <c r="D274" s="146"/>
      <c r="E274" s="146"/>
      <c r="F274" s="146"/>
      <c r="G274" s="146"/>
      <c r="H274" s="97">
        <v>100</v>
      </c>
      <c r="I274" s="99">
        <v>7</v>
      </c>
      <c r="J274" s="99">
        <v>12</v>
      </c>
      <c r="K274" s="99">
        <v>25</v>
      </c>
      <c r="L274" s="99">
        <v>184.4</v>
      </c>
    </row>
    <row r="275" spans="1:12" s="32" customFormat="1">
      <c r="A275" s="38">
        <v>128</v>
      </c>
      <c r="B275" s="47" t="s">
        <v>156</v>
      </c>
      <c r="C275" s="189"/>
      <c r="D275" s="146"/>
      <c r="E275" s="146"/>
      <c r="F275" s="146"/>
      <c r="G275" s="146"/>
      <c r="H275" s="95">
        <v>180</v>
      </c>
      <c r="I275" s="111">
        <v>15.58</v>
      </c>
      <c r="J275" s="111">
        <v>7.83</v>
      </c>
      <c r="K275" s="111">
        <v>40.03</v>
      </c>
      <c r="L275" s="111">
        <v>291.43</v>
      </c>
    </row>
    <row r="276" spans="1:12" s="32" customFormat="1" ht="15.75" thickBot="1">
      <c r="A276" s="35">
        <v>376</v>
      </c>
      <c r="B276" s="47" t="s">
        <v>1</v>
      </c>
      <c r="C276" s="189"/>
      <c r="D276" s="146"/>
      <c r="E276" s="146"/>
      <c r="F276" s="146"/>
      <c r="G276" s="146"/>
      <c r="H276" s="95">
        <v>200</v>
      </c>
      <c r="I276" s="96">
        <v>0.1</v>
      </c>
      <c r="J276" s="96">
        <v>0.02</v>
      </c>
      <c r="K276" s="96">
        <v>15</v>
      </c>
      <c r="L276" s="96">
        <v>60</v>
      </c>
    </row>
    <row r="277" spans="1:12" s="32" customFormat="1" ht="15.75" thickBot="1">
      <c r="A277" s="66"/>
      <c r="B277" s="49" t="s">
        <v>90</v>
      </c>
      <c r="C277" s="189"/>
      <c r="D277" s="146"/>
      <c r="E277" s="146"/>
      <c r="F277" s="146"/>
      <c r="G277" s="146"/>
      <c r="H277" s="113">
        <v>60</v>
      </c>
      <c r="I277" s="114">
        <v>4.08</v>
      </c>
      <c r="J277" s="114">
        <v>0.72</v>
      </c>
      <c r="K277" s="114">
        <v>29.52</v>
      </c>
      <c r="L277" s="114">
        <v>129</v>
      </c>
    </row>
    <row r="278" spans="1:12" s="32" customFormat="1" ht="15.75" thickBot="1">
      <c r="A278" s="67"/>
      <c r="B278" s="173" t="s">
        <v>30</v>
      </c>
      <c r="C278" s="189"/>
      <c r="D278" s="146"/>
      <c r="E278" s="146"/>
      <c r="F278" s="146"/>
      <c r="G278" s="146"/>
      <c r="H278" s="151">
        <f>SUM(H272:H277)</f>
        <v>925</v>
      </c>
      <c r="I278" s="155">
        <f>SUM(I272:I277)</f>
        <v>38.339999999999996</v>
      </c>
      <c r="J278" s="155">
        <f>SUM(J272:J277)</f>
        <v>34.04</v>
      </c>
      <c r="K278" s="144">
        <f>SUM(K272:K277)</f>
        <v>152.85</v>
      </c>
      <c r="L278" s="144">
        <f>SUM(L272:L277)</f>
        <v>979.53</v>
      </c>
    </row>
    <row r="279" spans="1:12" ht="15.75" thickBot="1">
      <c r="A279" s="33"/>
      <c r="B279" s="244" t="s">
        <v>4</v>
      </c>
      <c r="C279" s="245"/>
      <c r="D279" s="245"/>
      <c r="E279" s="245"/>
      <c r="F279" s="245"/>
      <c r="G279" s="245"/>
      <c r="H279" s="245"/>
      <c r="I279" s="245"/>
      <c r="J279" s="245"/>
      <c r="K279" s="245"/>
      <c r="L279" s="245"/>
    </row>
    <row r="280" spans="1:12" ht="15.75" thickBot="1">
      <c r="A280" s="35"/>
      <c r="B280" s="135" t="s">
        <v>15</v>
      </c>
      <c r="C280" s="120" t="s">
        <v>129</v>
      </c>
      <c r="D280" s="89"/>
      <c r="E280" s="89"/>
      <c r="F280" s="89"/>
      <c r="G280" s="89"/>
      <c r="H280" s="136"/>
      <c r="I280" s="89"/>
      <c r="J280" s="89"/>
      <c r="K280" s="89"/>
      <c r="L280" s="89"/>
    </row>
    <row r="281" spans="1:12" ht="15.75" thickBot="1">
      <c r="A281" s="66"/>
      <c r="B281" s="46" t="s">
        <v>89</v>
      </c>
      <c r="C281" s="37">
        <v>35</v>
      </c>
      <c r="D281" s="111">
        <v>2.6</v>
      </c>
      <c r="E281" s="111">
        <v>1.01</v>
      </c>
      <c r="F281" s="111">
        <v>17.8</v>
      </c>
      <c r="G281" s="111">
        <v>92.4</v>
      </c>
      <c r="H281" s="102"/>
      <c r="I281" s="122"/>
      <c r="J281" s="122"/>
      <c r="K281" s="122"/>
      <c r="L281" s="122"/>
    </row>
    <row r="282" spans="1:12" s="32" customFormat="1">
      <c r="A282" s="66"/>
      <c r="B282" s="137" t="s">
        <v>86</v>
      </c>
      <c r="C282" s="103">
        <v>20</v>
      </c>
      <c r="D282" s="103">
        <v>4.68</v>
      </c>
      <c r="E282" s="149">
        <v>6</v>
      </c>
      <c r="F282" s="149">
        <v>0</v>
      </c>
      <c r="G282" s="149">
        <v>74.2</v>
      </c>
      <c r="H282" s="129"/>
      <c r="I282" s="159"/>
      <c r="J282" s="159"/>
      <c r="K282" s="159"/>
      <c r="L282" s="159"/>
    </row>
    <row r="283" spans="1:12" s="32" customFormat="1">
      <c r="A283" s="74"/>
      <c r="B283" s="190" t="s">
        <v>118</v>
      </c>
      <c r="C283" s="163">
        <v>60</v>
      </c>
      <c r="D283" s="103">
        <v>4.2</v>
      </c>
      <c r="E283" s="149">
        <v>10.8</v>
      </c>
      <c r="F283" s="149">
        <v>40</v>
      </c>
      <c r="G283" s="149">
        <v>276</v>
      </c>
      <c r="H283" s="129"/>
      <c r="I283" s="159"/>
      <c r="J283" s="159"/>
      <c r="K283" s="159"/>
      <c r="L283" s="159"/>
    </row>
    <row r="284" spans="1:12" ht="15.75" thickBot="1">
      <c r="A284" s="35">
        <v>376</v>
      </c>
      <c r="B284" s="46" t="s">
        <v>1</v>
      </c>
      <c r="C284" s="95">
        <v>200</v>
      </c>
      <c r="D284" s="96">
        <v>0.1</v>
      </c>
      <c r="E284" s="96">
        <v>0.02</v>
      </c>
      <c r="F284" s="96">
        <v>15</v>
      </c>
      <c r="G284" s="96">
        <v>60</v>
      </c>
      <c r="H284" s="103"/>
      <c r="I284" s="149"/>
      <c r="J284" s="149"/>
      <c r="K284" s="149"/>
      <c r="L284" s="149"/>
    </row>
    <row r="285" spans="1:12" ht="15.75" thickBot="1">
      <c r="A285" s="69"/>
      <c r="B285" s="87" t="s">
        <v>30</v>
      </c>
      <c r="C285" s="186">
        <f>SUM(C281+C282+C283+C284)</f>
        <v>315</v>
      </c>
      <c r="D285" s="104">
        <f>SUM(D281+D282+D283+D284)</f>
        <v>11.58</v>
      </c>
      <c r="E285" s="104">
        <f>SUM(E281:E284)</f>
        <v>17.830000000000002</v>
      </c>
      <c r="F285" s="104">
        <f>SUM(F281:F284)</f>
        <v>72.8</v>
      </c>
      <c r="G285" s="104">
        <f>SUM(G281:G284)</f>
        <v>502.6</v>
      </c>
      <c r="H285" s="96"/>
      <c r="I285" s="155"/>
      <c r="J285" s="155"/>
      <c r="K285" s="155"/>
      <c r="L285" s="155"/>
    </row>
    <row r="286" spans="1:12" s="32" customFormat="1" ht="15.75" thickBot="1">
      <c r="A286" s="68"/>
      <c r="B286" s="240" t="s">
        <v>145</v>
      </c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</row>
    <row r="287" spans="1:12" s="32" customFormat="1">
      <c r="A287" s="24"/>
      <c r="B287" s="242" t="s">
        <v>17</v>
      </c>
      <c r="C287" s="243"/>
      <c r="D287" s="243"/>
      <c r="E287" s="243"/>
      <c r="F287" s="243"/>
      <c r="G287" s="243"/>
      <c r="H287" s="243"/>
      <c r="I287" s="243"/>
      <c r="J287" s="243"/>
      <c r="K287" s="243"/>
      <c r="L287" s="243"/>
    </row>
    <row r="288" spans="1:12" s="32" customFormat="1" ht="19.5">
      <c r="A288" s="38">
        <v>309</v>
      </c>
      <c r="B288" s="43" t="s">
        <v>16</v>
      </c>
      <c r="C288" s="110">
        <v>150</v>
      </c>
      <c r="D288" s="111">
        <v>5.46</v>
      </c>
      <c r="E288" s="111">
        <v>5.49</v>
      </c>
      <c r="F288" s="111">
        <v>30.46</v>
      </c>
      <c r="G288" s="111">
        <v>195.71</v>
      </c>
      <c r="H288" s="112">
        <v>180</v>
      </c>
      <c r="I288" s="99">
        <v>6.55</v>
      </c>
      <c r="J288" s="99">
        <v>6.59</v>
      </c>
      <c r="K288" s="99">
        <v>36.549999999999997</v>
      </c>
      <c r="L288" s="99">
        <v>234.85</v>
      </c>
    </row>
    <row r="289" spans="1:12" s="32" customFormat="1" ht="21.75" customHeight="1">
      <c r="A289" s="38" t="s">
        <v>158</v>
      </c>
      <c r="B289" s="47" t="s">
        <v>123</v>
      </c>
      <c r="C289" s="37">
        <v>150</v>
      </c>
      <c r="D289" s="96">
        <v>16.75</v>
      </c>
      <c r="E289" s="96">
        <v>23.78</v>
      </c>
      <c r="F289" s="96">
        <v>24.88</v>
      </c>
      <c r="G289" s="96">
        <v>409.1</v>
      </c>
      <c r="H289" s="37">
        <v>150</v>
      </c>
      <c r="I289" s="96">
        <v>16.75</v>
      </c>
      <c r="J289" s="96">
        <v>23.78</v>
      </c>
      <c r="K289" s="96">
        <v>24.88</v>
      </c>
      <c r="L289" s="96">
        <v>409.1</v>
      </c>
    </row>
    <row r="290" spans="1:12" s="32" customFormat="1" ht="15.75" thickBot="1">
      <c r="A290" s="35">
        <v>376</v>
      </c>
      <c r="B290" s="47" t="s">
        <v>1</v>
      </c>
      <c r="C290" s="95">
        <v>200</v>
      </c>
      <c r="D290" s="96">
        <v>0.1</v>
      </c>
      <c r="E290" s="96">
        <v>0.02</v>
      </c>
      <c r="F290" s="96">
        <v>15</v>
      </c>
      <c r="G290" s="96">
        <v>60</v>
      </c>
      <c r="H290" s="95">
        <v>200</v>
      </c>
      <c r="I290" s="96">
        <v>0.1</v>
      </c>
      <c r="J290" s="96">
        <v>0.02</v>
      </c>
      <c r="K290" s="96">
        <v>15</v>
      </c>
      <c r="L290" s="96">
        <v>60</v>
      </c>
    </row>
    <row r="291" spans="1:12" s="32" customFormat="1">
      <c r="A291" s="38"/>
      <c r="B291" s="161" t="s">
        <v>99</v>
      </c>
      <c r="C291" s="37">
        <v>30</v>
      </c>
      <c r="D291" s="96">
        <v>3.2</v>
      </c>
      <c r="E291" s="96">
        <v>0.5</v>
      </c>
      <c r="F291" s="96">
        <v>16.8</v>
      </c>
      <c r="G291" s="96">
        <v>84.8</v>
      </c>
      <c r="H291" s="37">
        <v>30</v>
      </c>
      <c r="I291" s="96">
        <v>3.2</v>
      </c>
      <c r="J291" s="96">
        <v>0.5</v>
      </c>
      <c r="K291" s="96">
        <v>16.8</v>
      </c>
      <c r="L291" s="96">
        <v>84.8</v>
      </c>
    </row>
    <row r="292" spans="1:12" s="32" customFormat="1" ht="15.75" thickBot="1">
      <c r="A292" s="67"/>
      <c r="B292" s="180" t="s">
        <v>30</v>
      </c>
      <c r="C292" s="144">
        <f t="shared" ref="C292:L292" si="25">SUM(C288:C291)</f>
        <v>530</v>
      </c>
      <c r="D292" s="144">
        <f t="shared" si="25"/>
        <v>25.51</v>
      </c>
      <c r="E292" s="144">
        <f t="shared" si="25"/>
        <v>29.790000000000003</v>
      </c>
      <c r="F292" s="144">
        <f t="shared" si="25"/>
        <v>87.14</v>
      </c>
      <c r="G292" s="144">
        <f t="shared" si="25"/>
        <v>749.61</v>
      </c>
      <c r="H292" s="144">
        <f t="shared" si="25"/>
        <v>560</v>
      </c>
      <c r="I292" s="144">
        <f t="shared" si="25"/>
        <v>26.6</v>
      </c>
      <c r="J292" s="144">
        <f t="shared" si="25"/>
        <v>30.89</v>
      </c>
      <c r="K292" s="144">
        <f t="shared" si="25"/>
        <v>93.22999999999999</v>
      </c>
      <c r="L292" s="144">
        <f t="shared" si="25"/>
        <v>788.75</v>
      </c>
    </row>
    <row r="293" spans="1:12" s="32" customFormat="1" ht="15.75" thickBot="1">
      <c r="A293" s="39"/>
      <c r="B293" s="246" t="s">
        <v>2</v>
      </c>
      <c r="C293" s="247"/>
      <c r="D293" s="247"/>
      <c r="E293" s="247"/>
      <c r="F293" s="247"/>
      <c r="G293" s="247"/>
      <c r="H293" s="247"/>
      <c r="I293" s="247"/>
      <c r="J293" s="247"/>
      <c r="K293" s="247"/>
      <c r="L293" s="247"/>
    </row>
    <row r="294" spans="1:12" s="32" customFormat="1" ht="19.5">
      <c r="A294" s="30">
        <v>45</v>
      </c>
      <c r="B294" s="152" t="s">
        <v>189</v>
      </c>
      <c r="C294" s="88">
        <v>60</v>
      </c>
      <c r="D294" s="89">
        <v>0.74</v>
      </c>
      <c r="E294" s="89">
        <v>2.2999999999999998</v>
      </c>
      <c r="F294" s="89">
        <v>6.98</v>
      </c>
      <c r="G294" s="89">
        <v>49.02</v>
      </c>
      <c r="H294" s="88">
        <v>100</v>
      </c>
      <c r="I294" s="89">
        <v>1.4</v>
      </c>
      <c r="J294" s="89">
        <v>4.5999999999999996</v>
      </c>
      <c r="K294" s="89">
        <v>10.3</v>
      </c>
      <c r="L294" s="89">
        <v>88</v>
      </c>
    </row>
    <row r="295" spans="1:12" s="32" customFormat="1" ht="19.5">
      <c r="A295" s="30">
        <v>82</v>
      </c>
      <c r="B295" s="153" t="s">
        <v>183</v>
      </c>
      <c r="C295" s="100">
        <v>280</v>
      </c>
      <c r="D295" s="96">
        <v>7.2</v>
      </c>
      <c r="E295" s="96">
        <v>10.3</v>
      </c>
      <c r="F295" s="96">
        <v>16.399999999999999</v>
      </c>
      <c r="G295" s="96">
        <v>183</v>
      </c>
      <c r="H295" s="100">
        <v>285</v>
      </c>
      <c r="I295" s="96">
        <v>8.1</v>
      </c>
      <c r="J295" s="96">
        <v>11.1</v>
      </c>
      <c r="K295" s="96">
        <v>16.399999999999999</v>
      </c>
      <c r="L295" s="96">
        <v>197</v>
      </c>
    </row>
    <row r="296" spans="1:12" s="32" customFormat="1" ht="15.75" thickBot="1">
      <c r="A296" s="38">
        <v>291</v>
      </c>
      <c r="B296" s="172" t="s">
        <v>87</v>
      </c>
      <c r="C296" s="112">
        <v>180</v>
      </c>
      <c r="D296" s="98">
        <v>17.5</v>
      </c>
      <c r="E296" s="98">
        <v>20.3</v>
      </c>
      <c r="F296" s="98">
        <v>28.7</v>
      </c>
      <c r="G296" s="98">
        <v>367</v>
      </c>
      <c r="H296" s="112">
        <v>180</v>
      </c>
      <c r="I296" s="98">
        <v>17.5</v>
      </c>
      <c r="J296" s="98">
        <v>20.3</v>
      </c>
      <c r="K296" s="98">
        <v>28.7</v>
      </c>
      <c r="L296" s="98">
        <v>367</v>
      </c>
    </row>
    <row r="297" spans="1:12" s="32" customFormat="1">
      <c r="A297" s="33">
        <v>389</v>
      </c>
      <c r="B297" s="84" t="s">
        <v>10</v>
      </c>
      <c r="C297" s="120">
        <v>200</v>
      </c>
      <c r="D297" s="89">
        <v>1</v>
      </c>
      <c r="E297" s="89">
        <v>0</v>
      </c>
      <c r="F297" s="89">
        <v>24.4</v>
      </c>
      <c r="G297" s="89">
        <v>101.6</v>
      </c>
      <c r="H297" s="120">
        <v>200</v>
      </c>
      <c r="I297" s="89">
        <v>1</v>
      </c>
      <c r="J297" s="89">
        <v>0</v>
      </c>
      <c r="K297" s="89">
        <v>24.4</v>
      </c>
      <c r="L297" s="89">
        <v>101.6</v>
      </c>
    </row>
    <row r="298" spans="1:12" s="32" customFormat="1" ht="15.75" thickBot="1">
      <c r="A298" s="66"/>
      <c r="B298" s="49" t="s">
        <v>90</v>
      </c>
      <c r="C298" s="113">
        <v>60</v>
      </c>
      <c r="D298" s="114">
        <v>4.08</v>
      </c>
      <c r="E298" s="114">
        <v>0.72</v>
      </c>
      <c r="F298" s="114">
        <v>29.52</v>
      </c>
      <c r="G298" s="114">
        <v>129</v>
      </c>
      <c r="H298" s="113">
        <v>60</v>
      </c>
      <c r="I298" s="114">
        <v>4.08</v>
      </c>
      <c r="J298" s="114">
        <v>0.72</v>
      </c>
      <c r="K298" s="114">
        <v>29.52</v>
      </c>
      <c r="L298" s="114">
        <v>129</v>
      </c>
    </row>
    <row r="299" spans="1:12" s="32" customFormat="1" ht="15.75" thickBot="1">
      <c r="A299" s="67"/>
      <c r="B299" s="173" t="s">
        <v>30</v>
      </c>
      <c r="C299" s="144">
        <f t="shared" ref="C299:L299" si="26">SUM(C294:C298)</f>
        <v>780</v>
      </c>
      <c r="D299" s="144">
        <f t="shared" si="26"/>
        <v>30.520000000000003</v>
      </c>
      <c r="E299" s="144">
        <f t="shared" si="26"/>
        <v>33.620000000000005</v>
      </c>
      <c r="F299" s="144">
        <f t="shared" si="26"/>
        <v>105.99999999999999</v>
      </c>
      <c r="G299" s="144">
        <f t="shared" si="26"/>
        <v>829.62</v>
      </c>
      <c r="H299" s="144">
        <f t="shared" si="26"/>
        <v>825</v>
      </c>
      <c r="I299" s="144">
        <f t="shared" si="26"/>
        <v>32.08</v>
      </c>
      <c r="J299" s="144">
        <f t="shared" si="26"/>
        <v>36.72</v>
      </c>
      <c r="K299" s="144">
        <f t="shared" si="26"/>
        <v>109.32</v>
      </c>
      <c r="L299" s="144">
        <f t="shared" si="26"/>
        <v>882.6</v>
      </c>
    </row>
    <row r="300" spans="1:12" s="32" customFormat="1" ht="15.75" thickBot="1">
      <c r="A300" s="33"/>
      <c r="B300" s="244" t="s">
        <v>4</v>
      </c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</row>
    <row r="301" spans="1:12" s="32" customFormat="1">
      <c r="A301" s="33">
        <v>389</v>
      </c>
      <c r="B301" s="84" t="s">
        <v>10</v>
      </c>
      <c r="C301" s="120">
        <v>200</v>
      </c>
      <c r="D301" s="89">
        <v>1</v>
      </c>
      <c r="E301" s="89">
        <v>0</v>
      </c>
      <c r="F301" s="89">
        <v>24.4</v>
      </c>
      <c r="G301" s="89">
        <v>101.6</v>
      </c>
      <c r="H301" s="120"/>
      <c r="I301" s="89"/>
      <c r="J301" s="89"/>
      <c r="K301" s="89"/>
      <c r="L301" s="89"/>
    </row>
    <row r="302" spans="1:12" s="32" customFormat="1" ht="15.75" thickBot="1">
      <c r="A302" s="66"/>
      <c r="B302" s="49" t="s">
        <v>118</v>
      </c>
      <c r="C302" s="157">
        <v>100</v>
      </c>
      <c r="D302" s="122">
        <v>7</v>
      </c>
      <c r="E302" s="122">
        <v>18</v>
      </c>
      <c r="F302" s="122">
        <v>67</v>
      </c>
      <c r="G302" s="122">
        <v>460</v>
      </c>
      <c r="H302" s="121"/>
      <c r="I302" s="181"/>
      <c r="J302" s="181"/>
      <c r="K302" s="181"/>
      <c r="L302" s="181"/>
    </row>
    <row r="303" spans="1:12" s="32" customFormat="1" ht="15.75" thickBot="1">
      <c r="A303" s="67"/>
      <c r="B303" s="83" t="s">
        <v>30</v>
      </c>
      <c r="C303" s="119">
        <f>C301+C302</f>
        <v>300</v>
      </c>
      <c r="D303" s="119">
        <f>SUM(D301:D302)</f>
        <v>8</v>
      </c>
      <c r="E303" s="119">
        <f t="shared" ref="E303:G303" si="27">SUM(E301:E302)</f>
        <v>18</v>
      </c>
      <c r="F303" s="119">
        <f t="shared" si="27"/>
        <v>91.4</v>
      </c>
      <c r="G303" s="119">
        <f t="shared" si="27"/>
        <v>561.6</v>
      </c>
      <c r="H303" s="96"/>
      <c r="I303" s="155"/>
      <c r="J303" s="155"/>
      <c r="K303" s="155"/>
      <c r="L303" s="155"/>
    </row>
    <row r="304" spans="1:12" s="32" customFormat="1" ht="15.75" thickBot="1">
      <c r="A304" s="68"/>
      <c r="B304" s="240" t="s">
        <v>146</v>
      </c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</row>
    <row r="305" spans="1:12" s="32" customFormat="1">
      <c r="A305" s="24"/>
      <c r="B305" s="242" t="s">
        <v>17</v>
      </c>
      <c r="C305" s="243"/>
      <c r="D305" s="243"/>
      <c r="E305" s="243"/>
      <c r="F305" s="243"/>
      <c r="G305" s="243"/>
      <c r="H305" s="243"/>
      <c r="I305" s="243"/>
      <c r="J305" s="243"/>
      <c r="K305" s="243"/>
      <c r="L305" s="243"/>
    </row>
    <row r="306" spans="1:12" s="32" customFormat="1">
      <c r="A306" s="38">
        <v>128</v>
      </c>
      <c r="B306" s="46" t="s">
        <v>5</v>
      </c>
      <c r="C306" s="97">
        <v>150</v>
      </c>
      <c r="D306" s="111">
        <v>3.06</v>
      </c>
      <c r="E306" s="111">
        <v>4.8</v>
      </c>
      <c r="F306" s="111">
        <v>20.440000000000001</v>
      </c>
      <c r="G306" s="111">
        <v>137.30000000000001</v>
      </c>
      <c r="H306" s="97">
        <v>180</v>
      </c>
      <c r="I306" s="111">
        <v>3.67</v>
      </c>
      <c r="J306" s="111">
        <v>5.76</v>
      </c>
      <c r="K306" s="111">
        <v>24.53</v>
      </c>
      <c r="L306" s="111">
        <v>164.76</v>
      </c>
    </row>
    <row r="307" spans="1:12" s="32" customFormat="1" ht="20.25" thickBot="1">
      <c r="A307" s="38" t="s">
        <v>148</v>
      </c>
      <c r="B307" s="43" t="s">
        <v>149</v>
      </c>
      <c r="C307" s="143">
        <v>100</v>
      </c>
      <c r="D307" s="111">
        <v>11.1</v>
      </c>
      <c r="E307" s="111">
        <v>12.4</v>
      </c>
      <c r="F307" s="111">
        <v>3</v>
      </c>
      <c r="G307" s="111">
        <v>128.30000000000001</v>
      </c>
      <c r="H307" s="143">
        <v>120</v>
      </c>
      <c r="I307" s="111">
        <v>14.8</v>
      </c>
      <c r="J307" s="111">
        <v>16.5</v>
      </c>
      <c r="K307" s="111">
        <v>4</v>
      </c>
      <c r="L307" s="111">
        <v>171.06</v>
      </c>
    </row>
    <row r="308" spans="1:12" s="32" customFormat="1">
      <c r="A308" s="33">
        <v>389</v>
      </c>
      <c r="B308" s="28" t="s">
        <v>10</v>
      </c>
      <c r="C308" s="120">
        <v>200</v>
      </c>
      <c r="D308" s="89">
        <v>1</v>
      </c>
      <c r="E308" s="89">
        <v>0</v>
      </c>
      <c r="F308" s="89">
        <v>24.4</v>
      </c>
      <c r="G308" s="89">
        <v>101.6</v>
      </c>
      <c r="H308" s="120">
        <v>200</v>
      </c>
      <c r="I308" s="89">
        <v>1</v>
      </c>
      <c r="J308" s="89">
        <v>0</v>
      </c>
      <c r="K308" s="89">
        <v>24.4</v>
      </c>
      <c r="L308" s="89">
        <v>101.6</v>
      </c>
    </row>
    <row r="309" spans="1:12" s="32" customFormat="1">
      <c r="A309" s="36"/>
      <c r="B309" s="161" t="s">
        <v>99</v>
      </c>
      <c r="C309" s="37">
        <v>30</v>
      </c>
      <c r="D309" s="96">
        <v>3.2</v>
      </c>
      <c r="E309" s="96">
        <v>0.5</v>
      </c>
      <c r="F309" s="96">
        <v>16.8</v>
      </c>
      <c r="G309" s="96">
        <v>84.8</v>
      </c>
      <c r="H309" s="37">
        <v>30</v>
      </c>
      <c r="I309" s="96">
        <v>3.2</v>
      </c>
      <c r="J309" s="96">
        <v>0.5</v>
      </c>
      <c r="K309" s="96">
        <v>16.8</v>
      </c>
      <c r="L309" s="96">
        <v>84.8</v>
      </c>
    </row>
    <row r="310" spans="1:12" s="32" customFormat="1">
      <c r="A310" s="38"/>
      <c r="B310" s="46" t="s">
        <v>101</v>
      </c>
      <c r="C310" s="94">
        <v>40</v>
      </c>
      <c r="D310" s="99">
        <v>2.4500000000000002</v>
      </c>
      <c r="E310" s="99">
        <v>6.3</v>
      </c>
      <c r="F310" s="99">
        <v>23.45</v>
      </c>
      <c r="G310" s="99">
        <v>161</v>
      </c>
      <c r="H310" s="94">
        <v>40</v>
      </c>
      <c r="I310" s="99">
        <v>2.4500000000000002</v>
      </c>
      <c r="J310" s="99">
        <v>6.3</v>
      </c>
      <c r="K310" s="99">
        <v>23.45</v>
      </c>
      <c r="L310" s="99">
        <v>161</v>
      </c>
    </row>
    <row r="311" spans="1:12" s="32" customFormat="1" ht="15.75" thickBot="1">
      <c r="A311" s="67"/>
      <c r="B311" s="87" t="s">
        <v>30</v>
      </c>
      <c r="C311" s="144">
        <f t="shared" ref="C311:G311" si="28">SUM(C306:C310)</f>
        <v>520</v>
      </c>
      <c r="D311" s="144">
        <f t="shared" si="28"/>
        <v>20.81</v>
      </c>
      <c r="E311" s="144">
        <f t="shared" si="28"/>
        <v>24</v>
      </c>
      <c r="F311" s="144">
        <f t="shared" si="28"/>
        <v>88.09</v>
      </c>
      <c r="G311" s="144">
        <f t="shared" si="28"/>
        <v>613</v>
      </c>
      <c r="H311" s="144">
        <f t="shared" ref="H311:L311" si="29">SUM(H306:H310)</f>
        <v>570</v>
      </c>
      <c r="I311" s="144">
        <f t="shared" si="29"/>
        <v>25.119999999999997</v>
      </c>
      <c r="J311" s="144">
        <f t="shared" si="29"/>
        <v>29.06</v>
      </c>
      <c r="K311" s="144">
        <f t="shared" si="29"/>
        <v>93.18</v>
      </c>
      <c r="L311" s="144">
        <f t="shared" si="29"/>
        <v>683.21999999999991</v>
      </c>
    </row>
    <row r="312" spans="1:12" s="32" customFormat="1">
      <c r="A312" s="24"/>
      <c r="B312" s="242" t="s">
        <v>2</v>
      </c>
      <c r="C312" s="243"/>
      <c r="D312" s="243"/>
      <c r="E312" s="243"/>
      <c r="F312" s="243"/>
      <c r="G312" s="243"/>
      <c r="H312" s="243"/>
      <c r="I312" s="243"/>
      <c r="J312" s="243"/>
      <c r="K312" s="243"/>
      <c r="L312" s="243"/>
    </row>
    <row r="313" spans="1:12" s="32" customFormat="1" ht="29.25">
      <c r="A313" s="38">
        <v>101</v>
      </c>
      <c r="B313" s="86" t="s">
        <v>147</v>
      </c>
      <c r="C313" s="100">
        <v>275</v>
      </c>
      <c r="D313" s="96">
        <v>9.74</v>
      </c>
      <c r="E313" s="96">
        <v>7.74</v>
      </c>
      <c r="F313" s="96">
        <v>20.100000000000001</v>
      </c>
      <c r="G313" s="96">
        <v>192</v>
      </c>
      <c r="H313" s="100">
        <v>290</v>
      </c>
      <c r="I313" s="96">
        <v>10.3</v>
      </c>
      <c r="J313" s="96">
        <v>8.16</v>
      </c>
      <c r="K313" s="96">
        <v>21.19</v>
      </c>
      <c r="L313" s="96">
        <v>202</v>
      </c>
    </row>
    <row r="314" spans="1:12" s="32" customFormat="1">
      <c r="A314" s="38">
        <v>131</v>
      </c>
      <c r="B314" s="46" t="s">
        <v>112</v>
      </c>
      <c r="C314" s="37">
        <v>150</v>
      </c>
      <c r="D314" s="111">
        <v>12.99</v>
      </c>
      <c r="E314" s="111">
        <v>6.53</v>
      </c>
      <c r="F314" s="111">
        <v>33.36</v>
      </c>
      <c r="G314" s="111">
        <v>242.86</v>
      </c>
      <c r="H314" s="95">
        <v>180</v>
      </c>
      <c r="I314" s="111">
        <v>15.58</v>
      </c>
      <c r="J314" s="111">
        <v>7.83</v>
      </c>
      <c r="K314" s="111">
        <v>40.03</v>
      </c>
      <c r="L314" s="111">
        <v>291.43</v>
      </c>
    </row>
    <row r="315" spans="1:12" s="32" customFormat="1" ht="15.75" thickBot="1">
      <c r="A315" s="34">
        <v>260</v>
      </c>
      <c r="B315" s="47" t="s">
        <v>68</v>
      </c>
      <c r="C315" s="37">
        <v>90</v>
      </c>
      <c r="D315" s="111">
        <v>13.86</v>
      </c>
      <c r="E315" s="111">
        <v>5.76</v>
      </c>
      <c r="F315" s="111">
        <v>3.33</v>
      </c>
      <c r="G315" s="111">
        <v>120.6</v>
      </c>
      <c r="H315" s="37">
        <v>100</v>
      </c>
      <c r="I315" s="111">
        <v>15.4</v>
      </c>
      <c r="J315" s="111">
        <v>6.4</v>
      </c>
      <c r="K315" s="111">
        <v>3.7</v>
      </c>
      <c r="L315" s="111">
        <v>134</v>
      </c>
    </row>
    <row r="316" spans="1:12" s="32" customFormat="1" ht="15.75" thickBot="1">
      <c r="A316" s="35">
        <v>376</v>
      </c>
      <c r="B316" s="46" t="s">
        <v>1</v>
      </c>
      <c r="C316" s="95">
        <v>200</v>
      </c>
      <c r="D316" s="96">
        <v>0.1</v>
      </c>
      <c r="E316" s="96">
        <v>0.02</v>
      </c>
      <c r="F316" s="96">
        <v>15</v>
      </c>
      <c r="G316" s="96">
        <v>60</v>
      </c>
      <c r="H316" s="95">
        <v>200</v>
      </c>
      <c r="I316" s="96">
        <v>0.1</v>
      </c>
      <c r="J316" s="96">
        <v>0.02</v>
      </c>
      <c r="K316" s="96">
        <v>15</v>
      </c>
      <c r="L316" s="96">
        <v>60</v>
      </c>
    </row>
    <row r="317" spans="1:12" s="32" customFormat="1" ht="15.75" thickBot="1">
      <c r="A317" s="66"/>
      <c r="B317" s="79" t="s">
        <v>90</v>
      </c>
      <c r="C317" s="113">
        <v>60</v>
      </c>
      <c r="D317" s="114">
        <v>4.08</v>
      </c>
      <c r="E317" s="114">
        <v>0.72</v>
      </c>
      <c r="F317" s="114">
        <v>29.52</v>
      </c>
      <c r="G317" s="114">
        <v>129</v>
      </c>
      <c r="H317" s="113">
        <v>60</v>
      </c>
      <c r="I317" s="114">
        <v>4.08</v>
      </c>
      <c r="J317" s="114">
        <v>0.72</v>
      </c>
      <c r="K317" s="114">
        <v>29.52</v>
      </c>
      <c r="L317" s="114">
        <v>129</v>
      </c>
    </row>
    <row r="318" spans="1:12" s="32" customFormat="1">
      <c r="A318" s="67"/>
      <c r="B318" s="169" t="s">
        <v>30</v>
      </c>
      <c r="C318" s="144">
        <f t="shared" ref="C318:G318" si="30">SUM(C313:C317)</f>
        <v>775</v>
      </c>
      <c r="D318" s="144">
        <f t="shared" si="30"/>
        <v>40.770000000000003</v>
      </c>
      <c r="E318" s="144">
        <f t="shared" si="30"/>
        <v>20.77</v>
      </c>
      <c r="F318" s="144">
        <f t="shared" si="30"/>
        <v>101.30999999999999</v>
      </c>
      <c r="G318" s="144">
        <f t="shared" si="30"/>
        <v>744.46</v>
      </c>
      <c r="H318" s="144">
        <f t="shared" ref="H318:L318" si="31">SUM(H313:H317)</f>
        <v>830</v>
      </c>
      <c r="I318" s="144">
        <f t="shared" si="31"/>
        <v>45.46</v>
      </c>
      <c r="J318" s="144">
        <f t="shared" si="31"/>
        <v>23.13</v>
      </c>
      <c r="K318" s="144">
        <f t="shared" si="31"/>
        <v>109.44</v>
      </c>
      <c r="L318" s="144">
        <f t="shared" si="31"/>
        <v>816.43000000000006</v>
      </c>
    </row>
    <row r="319" spans="1:12" ht="15.75" customHeight="1" thickBot="1">
      <c r="A319" s="75"/>
      <c r="B319" s="191"/>
      <c r="C319" s="192"/>
      <c r="D319" s="192"/>
      <c r="E319" s="192"/>
      <c r="F319" s="192"/>
      <c r="G319" s="192"/>
      <c r="H319" s="193"/>
      <c r="I319" s="193"/>
      <c r="J319" s="193"/>
      <c r="K319" s="193"/>
      <c r="L319" s="193"/>
    </row>
    <row r="320" spans="1:12" ht="15.75" customHeight="1" thickBot="1">
      <c r="A320" s="75"/>
      <c r="B320" s="240" t="s">
        <v>32</v>
      </c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</row>
    <row r="321" spans="1:12" ht="15.75" customHeight="1" thickBot="1">
      <c r="A321" s="75"/>
      <c r="B321" s="194"/>
      <c r="C321" s="252" t="s">
        <v>81</v>
      </c>
      <c r="D321" s="250" t="s">
        <v>33</v>
      </c>
      <c r="E321" s="251"/>
      <c r="F321" s="251"/>
      <c r="G321" s="251"/>
      <c r="H321" s="252" t="s">
        <v>82</v>
      </c>
      <c r="I321" s="251" t="s">
        <v>29</v>
      </c>
      <c r="J321" s="251"/>
      <c r="K321" s="251"/>
      <c r="L321" s="251"/>
    </row>
    <row r="322" spans="1:12" ht="15.75" thickBot="1">
      <c r="A322" s="75"/>
      <c r="B322" s="194"/>
      <c r="C322" s="253"/>
      <c r="D322" s="250" t="s">
        <v>14</v>
      </c>
      <c r="E322" s="251"/>
      <c r="F322" s="251"/>
      <c r="G322" s="251"/>
      <c r="H322" s="253"/>
      <c r="I322" s="251" t="s">
        <v>14</v>
      </c>
      <c r="J322" s="251"/>
      <c r="K322" s="251"/>
      <c r="L322" s="251"/>
    </row>
    <row r="323" spans="1:12" ht="21" customHeight="1" thickBot="1">
      <c r="A323" s="75"/>
      <c r="B323" s="195"/>
      <c r="C323" s="254"/>
      <c r="D323" s="196" t="s">
        <v>34</v>
      </c>
      <c r="E323" s="197" t="s">
        <v>35</v>
      </c>
      <c r="F323" s="197" t="s">
        <v>36</v>
      </c>
      <c r="G323" s="197" t="s">
        <v>37</v>
      </c>
      <c r="H323" s="253"/>
      <c r="I323" s="198" t="s">
        <v>34</v>
      </c>
      <c r="J323" s="197" t="s">
        <v>35</v>
      </c>
      <c r="K323" s="197" t="s">
        <v>36</v>
      </c>
      <c r="L323" s="197" t="s">
        <v>37</v>
      </c>
    </row>
    <row r="324" spans="1:12">
      <c r="A324" s="75"/>
      <c r="B324" s="199" t="s">
        <v>70</v>
      </c>
      <c r="C324" s="104">
        <f>C19</f>
        <v>500</v>
      </c>
      <c r="D324" s="104">
        <f t="shared" ref="D324:L324" si="32">D19</f>
        <v>28.700000000000003</v>
      </c>
      <c r="E324" s="104">
        <f t="shared" si="32"/>
        <v>29.95</v>
      </c>
      <c r="F324" s="104">
        <f t="shared" si="32"/>
        <v>110.69</v>
      </c>
      <c r="G324" s="104">
        <f t="shared" si="32"/>
        <v>831.08999999999992</v>
      </c>
      <c r="H324" s="104">
        <f t="shared" si="32"/>
        <v>580</v>
      </c>
      <c r="I324" s="104">
        <f t="shared" si="32"/>
        <v>37.119999999999997</v>
      </c>
      <c r="J324" s="104">
        <f t="shared" si="32"/>
        <v>35.71</v>
      </c>
      <c r="K324" s="104">
        <f t="shared" si="32"/>
        <v>138.58000000000001</v>
      </c>
      <c r="L324" s="104">
        <f t="shared" si="32"/>
        <v>1029.0999999999999</v>
      </c>
    </row>
    <row r="325" spans="1:12">
      <c r="A325" s="75"/>
      <c r="B325" s="200" t="s">
        <v>71</v>
      </c>
      <c r="C325" s="179">
        <f>C50</f>
        <v>715</v>
      </c>
      <c r="D325" s="179">
        <f t="shared" ref="D325:L325" si="33">D50</f>
        <v>18.47</v>
      </c>
      <c r="E325" s="179">
        <f t="shared" si="33"/>
        <v>23.830000000000002</v>
      </c>
      <c r="F325" s="179">
        <f t="shared" si="33"/>
        <v>118.32</v>
      </c>
      <c r="G325" s="179">
        <f t="shared" si="33"/>
        <v>762.7</v>
      </c>
      <c r="H325" s="179">
        <f t="shared" si="33"/>
        <v>740</v>
      </c>
      <c r="I325" s="179">
        <f t="shared" si="33"/>
        <v>21.07</v>
      </c>
      <c r="J325" s="179">
        <f t="shared" si="33"/>
        <v>27.78</v>
      </c>
      <c r="K325" s="179">
        <f t="shared" si="33"/>
        <v>142.54</v>
      </c>
      <c r="L325" s="179">
        <f t="shared" si="33"/>
        <v>842.4</v>
      </c>
    </row>
    <row r="326" spans="1:12">
      <c r="A326" s="75"/>
      <c r="B326" s="200" t="s">
        <v>72</v>
      </c>
      <c r="C326" s="179">
        <f>C78</f>
        <v>590</v>
      </c>
      <c r="D326" s="179">
        <f t="shared" ref="D326:L326" si="34">D78</f>
        <v>37.68</v>
      </c>
      <c r="E326" s="179">
        <f t="shared" si="34"/>
        <v>37.78</v>
      </c>
      <c r="F326" s="179">
        <f t="shared" si="34"/>
        <v>158.44</v>
      </c>
      <c r="G326" s="179">
        <f t="shared" si="34"/>
        <v>1124.5999999999999</v>
      </c>
      <c r="H326" s="179">
        <f t="shared" si="34"/>
        <v>610</v>
      </c>
      <c r="I326" s="179">
        <f t="shared" si="34"/>
        <v>38.480000000000004</v>
      </c>
      <c r="J326" s="179">
        <f t="shared" si="34"/>
        <v>38.979999999999997</v>
      </c>
      <c r="K326" s="179">
        <f t="shared" si="34"/>
        <v>162.74</v>
      </c>
      <c r="L326" s="179">
        <f t="shared" si="34"/>
        <v>1155.5999999999999</v>
      </c>
    </row>
    <row r="327" spans="1:12">
      <c r="A327" s="75"/>
      <c r="B327" s="200" t="s">
        <v>73</v>
      </c>
      <c r="C327" s="179">
        <f>C107</f>
        <v>572</v>
      </c>
      <c r="D327" s="179">
        <f t="shared" ref="D327:L327" si="35">D107</f>
        <v>22.349999999999998</v>
      </c>
      <c r="E327" s="179">
        <f t="shared" si="35"/>
        <v>32.86</v>
      </c>
      <c r="F327" s="179">
        <f t="shared" si="35"/>
        <v>106.28999999999999</v>
      </c>
      <c r="G327" s="179">
        <f t="shared" si="35"/>
        <v>857.59999999999991</v>
      </c>
      <c r="H327" s="179">
        <f t="shared" si="35"/>
        <v>602</v>
      </c>
      <c r="I327" s="179">
        <f t="shared" si="35"/>
        <v>23.439999999999998</v>
      </c>
      <c r="J327" s="179">
        <f t="shared" si="35"/>
        <v>33.96</v>
      </c>
      <c r="K327" s="179">
        <f t="shared" si="35"/>
        <v>112.38</v>
      </c>
      <c r="L327" s="179">
        <f t="shared" si="35"/>
        <v>896.7399999999999</v>
      </c>
    </row>
    <row r="328" spans="1:12">
      <c r="A328" s="75"/>
      <c r="B328" s="200" t="s">
        <v>74</v>
      </c>
      <c r="C328" s="179">
        <f>C135</f>
        <v>630</v>
      </c>
      <c r="D328" s="179">
        <f t="shared" ref="D328:L328" si="36">D135</f>
        <v>18.5</v>
      </c>
      <c r="E328" s="179">
        <f t="shared" si="36"/>
        <v>19.700000000000003</v>
      </c>
      <c r="F328" s="179">
        <f t="shared" si="36"/>
        <v>89.2</v>
      </c>
      <c r="G328" s="179">
        <f t="shared" si="36"/>
        <v>626.79999999999995</v>
      </c>
      <c r="H328" s="179">
        <f t="shared" si="36"/>
        <v>650</v>
      </c>
      <c r="I328" s="179">
        <f t="shared" si="36"/>
        <v>19.060000000000002</v>
      </c>
      <c r="J328" s="179">
        <f t="shared" si="36"/>
        <v>20.76</v>
      </c>
      <c r="K328" s="179">
        <f t="shared" si="36"/>
        <v>92.32</v>
      </c>
      <c r="L328" s="179">
        <f t="shared" si="36"/>
        <v>650.79999999999995</v>
      </c>
    </row>
    <row r="329" spans="1:12" s="32" customFormat="1">
      <c r="A329" s="75"/>
      <c r="B329" s="200" t="s">
        <v>161</v>
      </c>
      <c r="C329" s="179">
        <f>C157</f>
        <v>680</v>
      </c>
      <c r="D329" s="179">
        <f t="shared" ref="D329:L329" si="37">D157</f>
        <v>21.1</v>
      </c>
      <c r="E329" s="179">
        <f t="shared" si="37"/>
        <v>24.32</v>
      </c>
      <c r="F329" s="179">
        <f t="shared" si="37"/>
        <v>105.5</v>
      </c>
      <c r="G329" s="179">
        <f t="shared" si="37"/>
        <v>729.8</v>
      </c>
      <c r="H329" s="179">
        <f t="shared" si="37"/>
        <v>730</v>
      </c>
      <c r="I329" s="179">
        <f t="shared" si="37"/>
        <v>24.6</v>
      </c>
      <c r="J329" s="179">
        <f t="shared" si="37"/>
        <v>28.02</v>
      </c>
      <c r="K329" s="179">
        <f t="shared" si="37"/>
        <v>109.5</v>
      </c>
      <c r="L329" s="179">
        <f t="shared" si="37"/>
        <v>792.8</v>
      </c>
    </row>
    <row r="330" spans="1:12">
      <c r="A330" s="75"/>
      <c r="B330" s="200" t="s">
        <v>75</v>
      </c>
      <c r="C330" s="179">
        <f>C173</f>
        <v>585</v>
      </c>
      <c r="D330" s="179">
        <f t="shared" ref="D330:L330" si="38">D173</f>
        <v>25.400000000000002</v>
      </c>
      <c r="E330" s="179">
        <f t="shared" si="38"/>
        <v>21.119999999999997</v>
      </c>
      <c r="F330" s="179">
        <f t="shared" si="38"/>
        <v>114.13</v>
      </c>
      <c r="G330" s="179">
        <f t="shared" si="38"/>
        <v>722.8</v>
      </c>
      <c r="H330" s="179">
        <f t="shared" si="38"/>
        <v>605</v>
      </c>
      <c r="I330" s="179">
        <f t="shared" si="38"/>
        <v>26.89</v>
      </c>
      <c r="J330" s="179">
        <f t="shared" si="38"/>
        <v>21.99</v>
      </c>
      <c r="K330" s="179">
        <f t="shared" si="38"/>
        <v>117.45</v>
      </c>
      <c r="L330" s="179">
        <f t="shared" si="38"/>
        <v>750.47</v>
      </c>
    </row>
    <row r="331" spans="1:12">
      <c r="A331" s="75"/>
      <c r="B331" s="200" t="s">
        <v>76</v>
      </c>
      <c r="C331" s="179">
        <f>C202</f>
        <v>648</v>
      </c>
      <c r="D331" s="179">
        <f t="shared" ref="D331:L331" si="39">D202</f>
        <v>17.600000000000001</v>
      </c>
      <c r="E331" s="179">
        <f t="shared" si="39"/>
        <v>25.32</v>
      </c>
      <c r="F331" s="179">
        <f t="shared" si="39"/>
        <v>89.899999999999991</v>
      </c>
      <c r="G331" s="179">
        <f t="shared" si="39"/>
        <v>702.8</v>
      </c>
      <c r="H331" s="179">
        <f t="shared" si="39"/>
        <v>668</v>
      </c>
      <c r="I331" s="179">
        <f t="shared" si="39"/>
        <v>18.560000000000002</v>
      </c>
      <c r="J331" s="179">
        <f t="shared" si="39"/>
        <v>27.01</v>
      </c>
      <c r="K331" s="179">
        <f t="shared" si="39"/>
        <v>95.06</v>
      </c>
      <c r="L331" s="179">
        <f t="shared" si="39"/>
        <v>742.55</v>
      </c>
    </row>
    <row r="332" spans="1:12">
      <c r="A332" s="75"/>
      <c r="B332" s="200" t="s">
        <v>77</v>
      </c>
      <c r="C332" s="179">
        <f>C233</f>
        <v>560</v>
      </c>
      <c r="D332" s="179">
        <f t="shared" ref="D332:L332" si="40">D233</f>
        <v>42.410000000000004</v>
      </c>
      <c r="E332" s="179">
        <f t="shared" si="40"/>
        <v>31.64</v>
      </c>
      <c r="F332" s="179">
        <f t="shared" si="40"/>
        <v>110.94</v>
      </c>
      <c r="G332" s="179">
        <f t="shared" si="40"/>
        <v>904.91</v>
      </c>
      <c r="H332" s="179">
        <f t="shared" si="40"/>
        <v>590</v>
      </c>
      <c r="I332" s="179">
        <f t="shared" si="40"/>
        <v>31.75</v>
      </c>
      <c r="J332" s="179">
        <f t="shared" si="40"/>
        <v>35.520000000000003</v>
      </c>
      <c r="K332" s="179">
        <f t="shared" si="40"/>
        <v>117.02999999999999</v>
      </c>
      <c r="L332" s="179">
        <f t="shared" si="40"/>
        <v>944.05</v>
      </c>
    </row>
    <row r="333" spans="1:12" s="32" customFormat="1">
      <c r="A333" s="75"/>
      <c r="B333" s="200" t="s">
        <v>78</v>
      </c>
      <c r="C333" s="179">
        <f>C262</f>
        <v>767</v>
      </c>
      <c r="D333" s="179">
        <f t="shared" ref="D333:L333" si="41">D262</f>
        <v>32.5</v>
      </c>
      <c r="E333" s="179">
        <f t="shared" si="41"/>
        <v>45.4</v>
      </c>
      <c r="F333" s="179">
        <f t="shared" si="41"/>
        <v>132.1</v>
      </c>
      <c r="G333" s="179">
        <f t="shared" si="41"/>
        <v>1112.8</v>
      </c>
      <c r="H333" s="179">
        <f t="shared" si="41"/>
        <v>767</v>
      </c>
      <c r="I333" s="179">
        <f t="shared" si="41"/>
        <v>32.5</v>
      </c>
      <c r="J333" s="179">
        <f t="shared" si="41"/>
        <v>45.4</v>
      </c>
      <c r="K333" s="179">
        <f t="shared" si="41"/>
        <v>132.1</v>
      </c>
      <c r="L333" s="179">
        <f t="shared" si="41"/>
        <v>1112.8</v>
      </c>
    </row>
    <row r="334" spans="1:12" ht="15.75" thickBot="1">
      <c r="A334" s="75"/>
      <c r="B334" s="201" t="s">
        <v>79</v>
      </c>
      <c r="C334" s="179">
        <f>C292</f>
        <v>530</v>
      </c>
      <c r="D334" s="179">
        <f t="shared" ref="D334:L334" si="42">D292</f>
        <v>25.51</v>
      </c>
      <c r="E334" s="179">
        <f t="shared" si="42"/>
        <v>29.790000000000003</v>
      </c>
      <c r="F334" s="179">
        <f t="shared" si="42"/>
        <v>87.14</v>
      </c>
      <c r="G334" s="179">
        <f t="shared" si="42"/>
        <v>749.61</v>
      </c>
      <c r="H334" s="179">
        <f t="shared" si="42"/>
        <v>560</v>
      </c>
      <c r="I334" s="179">
        <f t="shared" si="42"/>
        <v>26.6</v>
      </c>
      <c r="J334" s="179">
        <f t="shared" si="42"/>
        <v>30.89</v>
      </c>
      <c r="K334" s="179">
        <f t="shared" si="42"/>
        <v>93.22999999999999</v>
      </c>
      <c r="L334" s="179">
        <f t="shared" si="42"/>
        <v>788.75</v>
      </c>
    </row>
    <row r="335" spans="1:12" ht="15.75" thickBot="1">
      <c r="A335" s="75"/>
      <c r="B335" s="201" t="s">
        <v>163</v>
      </c>
      <c r="C335" s="179">
        <f>C311</f>
        <v>520</v>
      </c>
      <c r="D335" s="179">
        <f t="shared" ref="D335:L335" si="43">D311</f>
        <v>20.81</v>
      </c>
      <c r="E335" s="179">
        <f t="shared" si="43"/>
        <v>24</v>
      </c>
      <c r="F335" s="179">
        <f t="shared" si="43"/>
        <v>88.09</v>
      </c>
      <c r="G335" s="179">
        <f t="shared" si="43"/>
        <v>613</v>
      </c>
      <c r="H335" s="179">
        <f t="shared" si="43"/>
        <v>570</v>
      </c>
      <c r="I335" s="179">
        <f t="shared" si="43"/>
        <v>25.119999999999997</v>
      </c>
      <c r="J335" s="179">
        <f t="shared" si="43"/>
        <v>29.06</v>
      </c>
      <c r="K335" s="179">
        <f t="shared" si="43"/>
        <v>93.18</v>
      </c>
      <c r="L335" s="179">
        <f t="shared" si="43"/>
        <v>683.21999999999991</v>
      </c>
    </row>
    <row r="336" spans="1:12">
      <c r="A336" s="75"/>
      <c r="B336" s="202"/>
      <c r="C336" s="28"/>
      <c r="D336" s="203"/>
      <c r="E336" s="149"/>
      <c r="F336" s="149"/>
      <c r="G336" s="149"/>
      <c r="H336" s="204"/>
      <c r="I336" s="203"/>
      <c r="J336" s="149"/>
      <c r="K336" s="149"/>
      <c r="L336" s="149"/>
    </row>
    <row r="337" spans="1:12">
      <c r="A337" s="75"/>
      <c r="B337" s="205" t="s">
        <v>162</v>
      </c>
      <c r="C337" s="206">
        <f>(C324+C325+C326+C327+C328+C329+C330+C331+C332+C333+C334+C335)/12</f>
        <v>608.08333333333337</v>
      </c>
      <c r="D337" s="206">
        <f t="shared" ref="D337:L337" si="44">(D324+D325+D326+D327+D328+D329+D330+D331+D332+D333+D334+D335)/12</f>
        <v>25.919166666666666</v>
      </c>
      <c r="E337" s="206">
        <f t="shared" si="44"/>
        <v>28.809166666666666</v>
      </c>
      <c r="F337" s="206">
        <f t="shared" si="44"/>
        <v>109.22833333333334</v>
      </c>
      <c r="G337" s="206">
        <f t="shared" si="44"/>
        <v>811.54250000000002</v>
      </c>
      <c r="H337" s="206">
        <f t="shared" si="44"/>
        <v>639.33333333333337</v>
      </c>
      <c r="I337" s="206">
        <f t="shared" si="44"/>
        <v>27.099166666666672</v>
      </c>
      <c r="J337" s="206">
        <f t="shared" si="44"/>
        <v>31.256666666666664</v>
      </c>
      <c r="K337" s="206">
        <f t="shared" si="44"/>
        <v>117.17583333333333</v>
      </c>
      <c r="L337" s="206">
        <f t="shared" si="44"/>
        <v>865.7733333333332</v>
      </c>
    </row>
    <row r="338" spans="1:12" ht="15.75" thickBot="1">
      <c r="A338" s="75"/>
      <c r="B338" s="207"/>
      <c r="C338" s="79"/>
      <c r="D338" s="121"/>
      <c r="E338" s="122"/>
      <c r="F338" s="122"/>
      <c r="G338" s="122"/>
      <c r="H338" s="208"/>
      <c r="I338" s="121"/>
      <c r="J338" s="122"/>
      <c r="K338" s="122"/>
      <c r="L338" s="122"/>
    </row>
    <row r="339" spans="1:12" ht="23.25" customHeight="1" thickBot="1">
      <c r="A339" s="75"/>
      <c r="B339" s="209"/>
      <c r="C339" s="276" t="s">
        <v>83</v>
      </c>
      <c r="D339" s="248" t="s">
        <v>2</v>
      </c>
      <c r="E339" s="249"/>
      <c r="F339" s="249"/>
      <c r="G339" s="249"/>
      <c r="H339" s="276" t="s">
        <v>84</v>
      </c>
      <c r="I339" s="255" t="s">
        <v>2</v>
      </c>
      <c r="J339" s="256"/>
      <c r="K339" s="256"/>
      <c r="L339" s="256"/>
    </row>
    <row r="340" spans="1:12" ht="15.75" thickBot="1">
      <c r="A340" s="75"/>
      <c r="B340" s="194"/>
      <c r="C340" s="275"/>
      <c r="D340" s="210" t="s">
        <v>34</v>
      </c>
      <c r="E340" s="211" t="s">
        <v>35</v>
      </c>
      <c r="F340" s="211" t="s">
        <v>36</v>
      </c>
      <c r="G340" s="211" t="s">
        <v>37</v>
      </c>
      <c r="H340" s="275"/>
      <c r="I340" s="210" t="s">
        <v>34</v>
      </c>
      <c r="J340" s="211" t="s">
        <v>35</v>
      </c>
      <c r="K340" s="211" t="s">
        <v>36</v>
      </c>
      <c r="L340" s="211" t="s">
        <v>37</v>
      </c>
    </row>
    <row r="341" spans="1:12" ht="15.75" thickBot="1">
      <c r="A341" s="75"/>
      <c r="B341" s="199" t="s">
        <v>70</v>
      </c>
      <c r="C341" s="178">
        <f>C27</f>
        <v>900</v>
      </c>
      <c r="D341" s="178">
        <f t="shared" ref="D341:L341" si="45">D27</f>
        <v>32.51</v>
      </c>
      <c r="E341" s="178">
        <f t="shared" si="45"/>
        <v>27.21</v>
      </c>
      <c r="F341" s="178">
        <f t="shared" si="45"/>
        <v>131.53</v>
      </c>
      <c r="G341" s="178">
        <f t="shared" si="45"/>
        <v>888.83</v>
      </c>
      <c r="H341" s="178">
        <f t="shared" si="45"/>
        <v>970</v>
      </c>
      <c r="I341" s="178">
        <f t="shared" si="45"/>
        <v>34.26</v>
      </c>
      <c r="J341" s="178">
        <f t="shared" si="45"/>
        <v>30.61</v>
      </c>
      <c r="K341" s="178">
        <f t="shared" si="45"/>
        <v>140.94</v>
      </c>
      <c r="L341" s="178">
        <f t="shared" si="45"/>
        <v>966.95</v>
      </c>
    </row>
    <row r="342" spans="1:12" ht="15.75" thickBot="1">
      <c r="A342" s="75"/>
      <c r="B342" s="200" t="s">
        <v>71</v>
      </c>
      <c r="C342" s="178">
        <f>C58</f>
        <v>845</v>
      </c>
      <c r="D342" s="178">
        <f t="shared" ref="D342:L342" si="46">D58</f>
        <v>32.39</v>
      </c>
      <c r="E342" s="178">
        <f t="shared" si="46"/>
        <v>40.319999999999993</v>
      </c>
      <c r="F342" s="178">
        <f t="shared" si="46"/>
        <v>107.16</v>
      </c>
      <c r="G342" s="178">
        <f t="shared" si="46"/>
        <v>899.59999999999991</v>
      </c>
      <c r="H342" s="178">
        <f t="shared" si="46"/>
        <v>925</v>
      </c>
      <c r="I342" s="178">
        <f t="shared" si="46"/>
        <v>37.25</v>
      </c>
      <c r="J342" s="178">
        <f t="shared" si="46"/>
        <v>46.18</v>
      </c>
      <c r="K342" s="178">
        <f t="shared" si="46"/>
        <v>113.95</v>
      </c>
      <c r="L342" s="178">
        <f t="shared" si="46"/>
        <v>996.06</v>
      </c>
    </row>
    <row r="343" spans="1:12" ht="15.75" thickBot="1">
      <c r="A343" s="75"/>
      <c r="B343" s="200" t="s">
        <v>72</v>
      </c>
      <c r="C343" s="178">
        <f>C86</f>
        <v>860</v>
      </c>
      <c r="D343" s="178">
        <f t="shared" ref="D343:L343" si="47">D86</f>
        <v>40.44</v>
      </c>
      <c r="E343" s="178">
        <f t="shared" si="47"/>
        <v>30</v>
      </c>
      <c r="F343" s="178">
        <f t="shared" si="47"/>
        <v>122.49</v>
      </c>
      <c r="G343" s="178">
        <f t="shared" si="47"/>
        <v>880.86</v>
      </c>
      <c r="H343" s="178">
        <f t="shared" si="47"/>
        <v>930</v>
      </c>
      <c r="I343" s="178">
        <f t="shared" si="47"/>
        <v>43.589999999999996</v>
      </c>
      <c r="J343" s="178">
        <f t="shared" si="47"/>
        <v>32.340000000000003</v>
      </c>
      <c r="K343" s="178">
        <f t="shared" si="47"/>
        <v>132.6</v>
      </c>
      <c r="L343" s="178">
        <f t="shared" si="47"/>
        <v>954.63</v>
      </c>
    </row>
    <row r="344" spans="1:12" ht="15.75" thickBot="1">
      <c r="A344" s="75"/>
      <c r="B344" s="200" t="s">
        <v>73</v>
      </c>
      <c r="C344" s="178">
        <f>C115</f>
        <v>830</v>
      </c>
      <c r="D344" s="178">
        <f t="shared" ref="D344:L344" si="48">D115</f>
        <v>31.65</v>
      </c>
      <c r="E344" s="178">
        <f t="shared" si="48"/>
        <v>27.589999999999996</v>
      </c>
      <c r="F344" s="178">
        <f t="shared" si="48"/>
        <v>85.12</v>
      </c>
      <c r="G344" s="178">
        <f t="shared" si="48"/>
        <v>830.85</v>
      </c>
      <c r="H344" s="178">
        <f t="shared" si="48"/>
        <v>935</v>
      </c>
      <c r="I344" s="178">
        <f t="shared" si="48"/>
        <v>39.08</v>
      </c>
      <c r="J344" s="178">
        <f t="shared" si="48"/>
        <v>34.849999999999994</v>
      </c>
      <c r="K344" s="178">
        <f t="shared" si="48"/>
        <v>190.38</v>
      </c>
      <c r="L344" s="178">
        <f t="shared" si="48"/>
        <v>983.38</v>
      </c>
    </row>
    <row r="345" spans="1:12" s="32" customFormat="1" ht="15.75" thickBot="1">
      <c r="A345" s="75"/>
      <c r="B345" s="200" t="s">
        <v>74</v>
      </c>
      <c r="C345" s="178">
        <f>C142</f>
        <v>770</v>
      </c>
      <c r="D345" s="178">
        <f t="shared" ref="D345:L345" si="49">D142</f>
        <v>35.659999999999997</v>
      </c>
      <c r="E345" s="178">
        <f t="shared" si="49"/>
        <v>23.7</v>
      </c>
      <c r="F345" s="178">
        <f t="shared" si="49"/>
        <v>106.36</v>
      </c>
      <c r="G345" s="178">
        <f t="shared" si="49"/>
        <v>772.2</v>
      </c>
      <c r="H345" s="178">
        <f t="shared" si="49"/>
        <v>875</v>
      </c>
      <c r="I345" s="178">
        <f t="shared" si="49"/>
        <v>41.480000000000004</v>
      </c>
      <c r="J345" s="178">
        <f t="shared" si="49"/>
        <v>29.18</v>
      </c>
      <c r="K345" s="178">
        <f t="shared" si="49"/>
        <v>119.11999999999999</v>
      </c>
      <c r="L345" s="178">
        <f t="shared" si="49"/>
        <v>880</v>
      </c>
    </row>
    <row r="346" spans="1:12" ht="15.75" thickBot="1">
      <c r="A346" s="75"/>
      <c r="B346" s="200" t="s">
        <v>161</v>
      </c>
      <c r="C346" s="178">
        <f>C164</f>
        <v>815</v>
      </c>
      <c r="D346" s="178">
        <f t="shared" ref="D346:L346" si="50">D164</f>
        <v>41.03</v>
      </c>
      <c r="E346" s="178">
        <f t="shared" si="50"/>
        <v>27.619999999999997</v>
      </c>
      <c r="F346" s="178">
        <f t="shared" si="50"/>
        <v>144.27000000000001</v>
      </c>
      <c r="G346" s="178">
        <f t="shared" si="50"/>
        <v>968.3</v>
      </c>
      <c r="H346" s="178">
        <f t="shared" si="50"/>
        <v>870</v>
      </c>
      <c r="I346" s="178">
        <f t="shared" si="50"/>
        <v>50.35</v>
      </c>
      <c r="J346" s="178">
        <f t="shared" si="50"/>
        <v>36.83</v>
      </c>
      <c r="K346" s="178">
        <f t="shared" si="50"/>
        <v>140.94</v>
      </c>
      <c r="L346" s="178">
        <f t="shared" si="50"/>
        <v>1086.8</v>
      </c>
    </row>
    <row r="347" spans="1:12" ht="15.75" thickBot="1">
      <c r="A347" s="75"/>
      <c r="B347" s="200" t="s">
        <v>75</v>
      </c>
      <c r="C347" s="178">
        <f>C181</f>
        <v>830</v>
      </c>
      <c r="D347" s="178">
        <f t="shared" ref="D347:L347" si="51">D181</f>
        <v>33.120000000000005</v>
      </c>
      <c r="E347" s="178">
        <f t="shared" si="51"/>
        <v>20.309999999999999</v>
      </c>
      <c r="F347" s="178">
        <f t="shared" si="51"/>
        <v>108.60000000000001</v>
      </c>
      <c r="G347" s="178">
        <f t="shared" si="51"/>
        <v>745.51</v>
      </c>
      <c r="H347" s="178">
        <f t="shared" si="51"/>
        <v>930</v>
      </c>
      <c r="I347" s="178">
        <f t="shared" si="51"/>
        <v>37.630000000000003</v>
      </c>
      <c r="J347" s="178">
        <f t="shared" si="51"/>
        <v>25.529999999999998</v>
      </c>
      <c r="K347" s="178">
        <f t="shared" si="51"/>
        <v>123.27</v>
      </c>
      <c r="L347" s="178">
        <f t="shared" si="51"/>
        <v>864.85</v>
      </c>
    </row>
    <row r="348" spans="1:12" ht="15.75" thickBot="1">
      <c r="A348" s="75"/>
      <c r="B348" s="200" t="s">
        <v>76</v>
      </c>
      <c r="C348" s="178">
        <f>C211</f>
        <v>890</v>
      </c>
      <c r="D348" s="178">
        <f t="shared" ref="D348:L348" si="52">D211</f>
        <v>33.910000000000004</v>
      </c>
      <c r="E348" s="178">
        <f t="shared" si="52"/>
        <v>44.889999999999993</v>
      </c>
      <c r="F348" s="178">
        <f t="shared" si="52"/>
        <v>114.51</v>
      </c>
      <c r="G348" s="178">
        <f t="shared" si="52"/>
        <v>979.9899999999999</v>
      </c>
      <c r="H348" s="178">
        <f t="shared" si="52"/>
        <v>980</v>
      </c>
      <c r="I348" s="178">
        <f t="shared" si="52"/>
        <v>37.92</v>
      </c>
      <c r="J348" s="178">
        <f t="shared" si="52"/>
        <v>50.449999999999996</v>
      </c>
      <c r="K348" s="178">
        <f t="shared" si="52"/>
        <v>121.3</v>
      </c>
      <c r="L348" s="178">
        <f t="shared" si="52"/>
        <v>1072.4499999999998</v>
      </c>
    </row>
    <row r="349" spans="1:12" ht="15.75" thickBot="1">
      <c r="A349" s="75"/>
      <c r="B349" s="200" t="s">
        <v>77</v>
      </c>
      <c r="C349" s="178">
        <f>C242</f>
        <v>910</v>
      </c>
      <c r="D349" s="178">
        <f t="shared" ref="D349:L349" si="53">D242</f>
        <v>40.369999999999997</v>
      </c>
      <c r="E349" s="178">
        <f t="shared" si="53"/>
        <v>31.28</v>
      </c>
      <c r="F349" s="178">
        <f t="shared" si="53"/>
        <v>161.93</v>
      </c>
      <c r="G349" s="178">
        <f t="shared" si="53"/>
        <v>1067.5999999999999</v>
      </c>
      <c r="H349" s="178" t="str">
        <f t="shared" si="53"/>
        <v>930</v>
      </c>
      <c r="I349" s="178">
        <f t="shared" si="53"/>
        <v>48.849999999999994</v>
      </c>
      <c r="J349" s="178">
        <f t="shared" si="53"/>
        <v>39.93</v>
      </c>
      <c r="K349" s="178">
        <f t="shared" si="53"/>
        <v>162.44</v>
      </c>
      <c r="L349" s="178">
        <f t="shared" si="53"/>
        <v>1193.3</v>
      </c>
    </row>
    <row r="350" spans="1:12" ht="15.75" thickBot="1">
      <c r="A350" s="75"/>
      <c r="B350" s="200" t="s">
        <v>78</v>
      </c>
      <c r="C350" s="178">
        <f>C270</f>
        <v>845</v>
      </c>
      <c r="D350" s="178">
        <f t="shared" ref="D350:L350" si="54">D270</f>
        <v>24.259999999999998</v>
      </c>
      <c r="E350" s="178">
        <f t="shared" si="54"/>
        <v>27.09</v>
      </c>
      <c r="F350" s="178">
        <f t="shared" si="54"/>
        <v>121.77</v>
      </c>
      <c r="G350" s="178">
        <f t="shared" si="54"/>
        <v>754.2</v>
      </c>
      <c r="H350" s="178">
        <f t="shared" si="54"/>
        <v>925</v>
      </c>
      <c r="I350" s="178">
        <f t="shared" si="54"/>
        <v>26.43</v>
      </c>
      <c r="J350" s="178">
        <f t="shared" si="54"/>
        <v>31.969999999999995</v>
      </c>
      <c r="K350" s="178">
        <f t="shared" si="54"/>
        <v>137.35</v>
      </c>
      <c r="L350" s="178">
        <f t="shared" si="54"/>
        <v>852.86</v>
      </c>
    </row>
    <row r="351" spans="1:12" s="32" customFormat="1" ht="15.75" thickBot="1">
      <c r="A351" s="75"/>
      <c r="B351" s="201" t="s">
        <v>79</v>
      </c>
      <c r="C351" s="178">
        <f>C299</f>
        <v>780</v>
      </c>
      <c r="D351" s="178">
        <f t="shared" ref="D351:L351" si="55">D299</f>
        <v>30.520000000000003</v>
      </c>
      <c r="E351" s="178">
        <f t="shared" si="55"/>
        <v>33.620000000000005</v>
      </c>
      <c r="F351" s="178">
        <f t="shared" si="55"/>
        <v>105.99999999999999</v>
      </c>
      <c r="G351" s="178">
        <f t="shared" si="55"/>
        <v>829.62</v>
      </c>
      <c r="H351" s="178">
        <f t="shared" si="55"/>
        <v>825</v>
      </c>
      <c r="I351" s="178">
        <f t="shared" si="55"/>
        <v>32.08</v>
      </c>
      <c r="J351" s="178">
        <f t="shared" si="55"/>
        <v>36.72</v>
      </c>
      <c r="K351" s="178">
        <f t="shared" si="55"/>
        <v>109.32</v>
      </c>
      <c r="L351" s="178">
        <f t="shared" si="55"/>
        <v>882.6</v>
      </c>
    </row>
    <row r="352" spans="1:12" ht="15.75" thickBot="1">
      <c r="A352" s="75"/>
      <c r="B352" s="201" t="s">
        <v>163</v>
      </c>
      <c r="C352" s="178">
        <f>C318</f>
        <v>775</v>
      </c>
      <c r="D352" s="178">
        <f t="shared" ref="D352:L352" si="56">D318</f>
        <v>40.770000000000003</v>
      </c>
      <c r="E352" s="178">
        <f t="shared" si="56"/>
        <v>20.77</v>
      </c>
      <c r="F352" s="178">
        <f t="shared" si="56"/>
        <v>101.30999999999999</v>
      </c>
      <c r="G352" s="178">
        <f t="shared" si="56"/>
        <v>744.46</v>
      </c>
      <c r="H352" s="178">
        <f t="shared" si="56"/>
        <v>830</v>
      </c>
      <c r="I352" s="178">
        <f t="shared" si="56"/>
        <v>45.46</v>
      </c>
      <c r="J352" s="178">
        <f t="shared" si="56"/>
        <v>23.13</v>
      </c>
      <c r="K352" s="178">
        <f t="shared" si="56"/>
        <v>109.44</v>
      </c>
      <c r="L352" s="178">
        <f t="shared" si="56"/>
        <v>816.43000000000006</v>
      </c>
    </row>
    <row r="353" spans="1:12">
      <c r="A353" s="75"/>
      <c r="B353" s="212"/>
      <c r="C353" s="213"/>
      <c r="D353" s="214"/>
      <c r="E353" s="215"/>
      <c r="F353" s="215"/>
      <c r="G353" s="215"/>
      <c r="H353" s="216"/>
      <c r="I353" s="214"/>
      <c r="J353" s="215"/>
      <c r="K353" s="215"/>
      <c r="L353" s="215"/>
    </row>
    <row r="354" spans="1:12">
      <c r="A354" s="75"/>
      <c r="B354" s="217" t="s">
        <v>162</v>
      </c>
      <c r="C354" s="218">
        <f>SUM(C341:C352)/12</f>
        <v>837.5</v>
      </c>
      <c r="D354" s="218">
        <f t="shared" ref="D354:L354" si="57">SUM(D341:D352)/12</f>
        <v>34.719166666666666</v>
      </c>
      <c r="E354" s="218">
        <f t="shared" si="57"/>
        <v>29.533333333333328</v>
      </c>
      <c r="F354" s="218">
        <f t="shared" si="57"/>
        <v>117.58749999999999</v>
      </c>
      <c r="G354" s="218">
        <f t="shared" si="57"/>
        <v>863.50166666666667</v>
      </c>
      <c r="H354" s="218">
        <f t="shared" si="57"/>
        <v>832.91666666666663</v>
      </c>
      <c r="I354" s="218">
        <f t="shared" si="57"/>
        <v>39.531666666666673</v>
      </c>
      <c r="J354" s="218">
        <f t="shared" si="57"/>
        <v>34.81</v>
      </c>
      <c r="K354" s="218">
        <f t="shared" si="57"/>
        <v>133.42083333333332</v>
      </c>
      <c r="L354" s="218">
        <f t="shared" si="57"/>
        <v>962.52583333333348</v>
      </c>
    </row>
    <row r="355" spans="1:12" ht="15.75" thickBot="1">
      <c r="A355" s="75"/>
      <c r="B355" s="219"/>
      <c r="C355" s="220"/>
      <c r="D355" s="221"/>
      <c r="E355" s="222"/>
      <c r="F355" s="222"/>
      <c r="G355" s="222"/>
      <c r="H355" s="223"/>
      <c r="I355" s="221"/>
      <c r="J355" s="222"/>
      <c r="K355" s="222"/>
      <c r="L355" s="222"/>
    </row>
    <row r="356" spans="1:12" ht="21" customHeight="1" thickBot="1">
      <c r="A356" s="75"/>
      <c r="B356" s="224"/>
      <c r="C356" s="275" t="s">
        <v>85</v>
      </c>
      <c r="D356" s="248" t="s">
        <v>4</v>
      </c>
      <c r="E356" s="249"/>
      <c r="F356" s="249"/>
      <c r="G356" s="249"/>
      <c r="H356" s="193"/>
      <c r="I356" s="193"/>
      <c r="J356" s="193"/>
      <c r="K356" s="193"/>
      <c r="L356" s="193"/>
    </row>
    <row r="357" spans="1:12" ht="15.75" thickBot="1">
      <c r="A357" s="75"/>
      <c r="B357" s="194"/>
      <c r="C357" s="275"/>
      <c r="D357" s="196" t="s">
        <v>34</v>
      </c>
      <c r="E357" s="197" t="s">
        <v>35</v>
      </c>
      <c r="F357" s="197" t="s">
        <v>36</v>
      </c>
      <c r="G357" s="197" t="s">
        <v>37</v>
      </c>
      <c r="H357" s="193"/>
      <c r="I357" s="193"/>
      <c r="J357" s="193"/>
      <c r="K357" s="193"/>
      <c r="L357" s="193"/>
    </row>
    <row r="358" spans="1:12" ht="15.75" thickBot="1">
      <c r="A358" s="75"/>
      <c r="B358" s="199" t="s">
        <v>7</v>
      </c>
      <c r="C358" s="178">
        <f>C39</f>
        <v>300</v>
      </c>
      <c r="D358" s="178">
        <f t="shared" ref="D358:G358" si="58">D39</f>
        <v>6.6</v>
      </c>
      <c r="E358" s="178">
        <f t="shared" si="58"/>
        <v>5</v>
      </c>
      <c r="F358" s="178">
        <f t="shared" si="58"/>
        <v>100.69999999999999</v>
      </c>
      <c r="G358" s="178">
        <f t="shared" si="58"/>
        <v>463.6</v>
      </c>
      <c r="H358" s="193"/>
      <c r="I358" s="193"/>
      <c r="J358" s="193"/>
      <c r="K358" s="193"/>
      <c r="L358" s="193"/>
    </row>
    <row r="359" spans="1:12" ht="15.75" thickBot="1">
      <c r="A359" s="75"/>
      <c r="B359" s="200" t="s">
        <v>11</v>
      </c>
      <c r="C359" s="178">
        <f>C70</f>
        <v>300</v>
      </c>
      <c r="D359" s="178">
        <f t="shared" ref="D359:G359" si="59">D70</f>
        <v>10.4</v>
      </c>
      <c r="E359" s="178">
        <f t="shared" si="59"/>
        <v>11.5</v>
      </c>
      <c r="F359" s="178">
        <f t="shared" si="59"/>
        <v>67.400000000000006</v>
      </c>
      <c r="G359" s="178">
        <f t="shared" si="59"/>
        <v>401</v>
      </c>
      <c r="H359" s="193"/>
      <c r="I359" s="193"/>
      <c r="J359" s="193"/>
      <c r="K359" s="193"/>
      <c r="L359" s="193"/>
    </row>
    <row r="360" spans="1:12" ht="15.75" thickBot="1">
      <c r="A360" s="75"/>
      <c r="B360" s="200" t="s">
        <v>12</v>
      </c>
      <c r="C360" s="178">
        <f>C99</f>
        <v>350</v>
      </c>
      <c r="D360" s="178">
        <f t="shared" ref="D360:G360" si="60">D99</f>
        <v>6.3</v>
      </c>
      <c r="E360" s="178">
        <f t="shared" si="60"/>
        <v>9.1199999999999992</v>
      </c>
      <c r="F360" s="178">
        <f t="shared" si="60"/>
        <v>64.5</v>
      </c>
      <c r="G360" s="178">
        <f t="shared" si="60"/>
        <v>365</v>
      </c>
      <c r="H360" s="193"/>
      <c r="I360" s="193"/>
      <c r="J360" s="193"/>
      <c r="K360" s="193"/>
      <c r="L360" s="193"/>
    </row>
    <row r="361" spans="1:12" ht="15.75" thickBot="1">
      <c r="A361" s="75"/>
      <c r="B361" s="200" t="s">
        <v>3</v>
      </c>
      <c r="C361" s="178">
        <f>C127</f>
        <v>300</v>
      </c>
      <c r="D361" s="178">
        <f t="shared" ref="D361:G361" si="61">D127</f>
        <v>7</v>
      </c>
      <c r="E361" s="178">
        <f t="shared" si="61"/>
        <v>18</v>
      </c>
      <c r="F361" s="178">
        <f t="shared" si="61"/>
        <v>91.4</v>
      </c>
      <c r="G361" s="178">
        <f t="shared" si="61"/>
        <v>561</v>
      </c>
      <c r="H361" s="193"/>
      <c r="I361" s="193"/>
      <c r="J361" s="193"/>
      <c r="K361" s="193"/>
      <c r="L361" s="193"/>
    </row>
    <row r="362" spans="1:12" ht="15.75" thickBot="1">
      <c r="A362" s="75"/>
      <c r="B362" s="200" t="s">
        <v>6</v>
      </c>
      <c r="C362" s="178">
        <f>C149</f>
        <v>310</v>
      </c>
      <c r="D362" s="178">
        <f t="shared" ref="D362:G362" si="62">D149</f>
        <v>11.299999999999999</v>
      </c>
      <c r="E362" s="178">
        <f t="shared" si="62"/>
        <v>11.73</v>
      </c>
      <c r="F362" s="178">
        <f t="shared" si="62"/>
        <v>50.3</v>
      </c>
      <c r="G362" s="178">
        <f t="shared" si="62"/>
        <v>348.9</v>
      </c>
      <c r="H362" s="193"/>
      <c r="I362" s="193"/>
      <c r="J362" s="193"/>
      <c r="K362" s="193"/>
      <c r="L362" s="193"/>
    </row>
    <row r="363" spans="1:12" ht="15.75" thickBot="1">
      <c r="A363" s="75"/>
      <c r="B363" s="200" t="s">
        <v>7</v>
      </c>
      <c r="C363" s="178">
        <f>C194</f>
        <v>300</v>
      </c>
      <c r="D363" s="178">
        <f t="shared" ref="D363:G363" si="63">D194</f>
        <v>6.6</v>
      </c>
      <c r="E363" s="178">
        <f t="shared" si="63"/>
        <v>5</v>
      </c>
      <c r="F363" s="178">
        <f t="shared" si="63"/>
        <v>100.69999999999999</v>
      </c>
      <c r="G363" s="178">
        <f t="shared" si="63"/>
        <v>463.6</v>
      </c>
      <c r="H363" s="193"/>
      <c r="I363" s="193"/>
      <c r="J363" s="193"/>
      <c r="K363" s="193"/>
      <c r="L363" s="193"/>
    </row>
    <row r="364" spans="1:12" ht="15.75" thickBot="1">
      <c r="A364" s="75"/>
      <c r="B364" s="200" t="s">
        <v>11</v>
      </c>
      <c r="C364" s="178">
        <f>C224</f>
        <v>300</v>
      </c>
      <c r="D364" s="178">
        <f t="shared" ref="D364:G364" si="64">D224</f>
        <v>10.4</v>
      </c>
      <c r="E364" s="178">
        <f t="shared" si="64"/>
        <v>11.5</v>
      </c>
      <c r="F364" s="178">
        <f t="shared" si="64"/>
        <v>67.400000000000006</v>
      </c>
      <c r="G364" s="178">
        <f t="shared" si="64"/>
        <v>401</v>
      </c>
      <c r="H364" s="193"/>
      <c r="I364" s="193"/>
      <c r="J364" s="193"/>
      <c r="K364" s="193"/>
      <c r="L364" s="193"/>
    </row>
    <row r="365" spans="1:12" ht="15.75" thickBot="1">
      <c r="A365" s="75"/>
      <c r="B365" s="200" t="s">
        <v>12</v>
      </c>
      <c r="C365" s="178">
        <f>C255</f>
        <v>350</v>
      </c>
      <c r="D365" s="178">
        <f t="shared" ref="D365:G365" si="65">D255</f>
        <v>6.3000000000000007</v>
      </c>
      <c r="E365" s="178">
        <f t="shared" si="65"/>
        <v>9.1199999999999992</v>
      </c>
      <c r="F365" s="178">
        <f t="shared" si="65"/>
        <v>64.5</v>
      </c>
      <c r="G365" s="178">
        <f t="shared" si="65"/>
        <v>315</v>
      </c>
      <c r="H365" s="193"/>
      <c r="I365" s="193"/>
      <c r="J365" s="193"/>
      <c r="K365" s="193"/>
      <c r="L365" s="193"/>
    </row>
    <row r="366" spans="1:12" ht="15.75" thickBot="1">
      <c r="A366" s="75"/>
      <c r="B366" s="200" t="s">
        <v>3</v>
      </c>
      <c r="C366" s="178">
        <f>C285</f>
        <v>315</v>
      </c>
      <c r="D366" s="178">
        <f t="shared" ref="D366:G366" si="66">D285</f>
        <v>11.58</v>
      </c>
      <c r="E366" s="178">
        <f t="shared" si="66"/>
        <v>17.830000000000002</v>
      </c>
      <c r="F366" s="178">
        <f t="shared" si="66"/>
        <v>72.8</v>
      </c>
      <c r="G366" s="178">
        <f t="shared" si="66"/>
        <v>502.6</v>
      </c>
      <c r="H366" s="193"/>
      <c r="I366" s="193"/>
      <c r="J366" s="193"/>
      <c r="K366" s="193"/>
      <c r="L366" s="193"/>
    </row>
    <row r="367" spans="1:12" ht="15.75" thickBot="1">
      <c r="A367" s="75"/>
      <c r="B367" s="201" t="s">
        <v>6</v>
      </c>
      <c r="C367" s="178">
        <f>C303</f>
        <v>300</v>
      </c>
      <c r="D367" s="178">
        <f t="shared" ref="D367:G367" si="67">D303</f>
        <v>8</v>
      </c>
      <c r="E367" s="178">
        <f t="shared" si="67"/>
        <v>18</v>
      </c>
      <c r="F367" s="178">
        <f t="shared" si="67"/>
        <v>91.4</v>
      </c>
      <c r="G367" s="178">
        <f t="shared" si="67"/>
        <v>561.6</v>
      </c>
      <c r="H367" s="193"/>
      <c r="I367" s="193"/>
      <c r="J367" s="193"/>
      <c r="K367" s="193"/>
      <c r="L367" s="193"/>
    </row>
    <row r="368" spans="1:12">
      <c r="A368" s="75"/>
      <c r="B368" s="225"/>
      <c r="C368" s="226"/>
      <c r="D368" s="163"/>
      <c r="E368" s="103"/>
      <c r="F368" s="103"/>
      <c r="G368" s="103"/>
      <c r="H368" s="193"/>
      <c r="I368" s="193"/>
      <c r="J368" s="193"/>
      <c r="K368" s="193"/>
      <c r="L368" s="193"/>
    </row>
    <row r="369" spans="1:12">
      <c r="A369" s="75"/>
      <c r="B369" s="205" t="s">
        <v>38</v>
      </c>
      <c r="C369" s="227">
        <f>SUM(C358:C367)/10</f>
        <v>312.5</v>
      </c>
      <c r="D369" s="227">
        <f t="shared" ref="D369:G369" si="68">SUM(D358:D367)/10</f>
        <v>8.4480000000000004</v>
      </c>
      <c r="E369" s="227">
        <f t="shared" si="68"/>
        <v>11.68</v>
      </c>
      <c r="F369" s="227">
        <f t="shared" si="68"/>
        <v>77.109999999999985</v>
      </c>
      <c r="G369" s="227">
        <f t="shared" si="68"/>
        <v>438.33000000000004</v>
      </c>
      <c r="H369" s="193"/>
      <c r="I369" s="193"/>
      <c r="J369" s="193"/>
      <c r="K369" s="193"/>
      <c r="L369" s="193"/>
    </row>
    <row r="370" spans="1:12" ht="15.75" thickBot="1">
      <c r="A370" s="75"/>
      <c r="B370" s="207"/>
      <c r="C370" s="228"/>
      <c r="D370" s="126"/>
      <c r="E370" s="122"/>
      <c r="F370" s="122"/>
      <c r="G370" s="122"/>
      <c r="H370" s="193"/>
      <c r="I370" s="193"/>
      <c r="J370" s="193"/>
      <c r="K370" s="193"/>
      <c r="L370" s="193"/>
    </row>
    <row r="371" spans="1:12">
      <c r="A371" s="229"/>
      <c r="B371" s="230"/>
      <c r="C371" s="231"/>
      <c r="D371" s="231"/>
      <c r="E371" s="231"/>
      <c r="F371" s="231"/>
      <c r="G371" s="232"/>
      <c r="H371" s="233"/>
      <c r="I371" s="233"/>
      <c r="J371" s="233"/>
      <c r="K371" s="233"/>
      <c r="L371" s="233"/>
    </row>
    <row r="372" spans="1:12">
      <c r="A372" s="4"/>
      <c r="B372" s="234"/>
      <c r="C372" s="234"/>
      <c r="D372" s="234"/>
      <c r="E372" s="234"/>
      <c r="F372" s="234"/>
      <c r="G372" s="234"/>
      <c r="H372" s="234"/>
      <c r="I372" s="234"/>
      <c r="J372" s="234"/>
      <c r="K372" s="234"/>
      <c r="L372" s="234"/>
    </row>
    <row r="373" spans="1:12" ht="15" customHeight="1">
      <c r="A373" s="4"/>
      <c r="B373" s="25"/>
      <c r="C373" s="25"/>
      <c r="D373" s="26"/>
      <c r="E373" s="26"/>
      <c r="F373" s="26"/>
      <c r="G373" s="25"/>
      <c r="H373" s="25"/>
      <c r="I373" s="234"/>
      <c r="J373" s="234"/>
      <c r="K373" s="234"/>
      <c r="L373" s="234"/>
    </row>
    <row r="374" spans="1:12">
      <c r="A374" s="4"/>
      <c r="B374" s="25"/>
      <c r="C374" s="25"/>
      <c r="D374" s="25"/>
      <c r="E374" s="25"/>
      <c r="F374" s="25"/>
      <c r="G374" s="25"/>
      <c r="H374" s="25"/>
      <c r="I374" s="234"/>
      <c r="J374" s="234"/>
      <c r="K374" s="234"/>
      <c r="L374" s="234"/>
    </row>
    <row r="375" spans="1:12" ht="15" customHeight="1">
      <c r="A375" s="229"/>
      <c r="B375" s="25"/>
      <c r="C375" s="25"/>
      <c r="D375" s="25"/>
      <c r="E375" s="25"/>
      <c r="F375" s="25"/>
      <c r="G375" s="25"/>
      <c r="H375" s="25"/>
      <c r="I375" s="234"/>
      <c r="J375" s="234"/>
      <c r="K375" s="234"/>
      <c r="L375" s="234"/>
    </row>
    <row r="376" spans="1:12">
      <c r="A376" s="229"/>
      <c r="B376" s="234"/>
      <c r="C376" s="234"/>
      <c r="D376" s="234"/>
      <c r="E376" s="234"/>
      <c r="F376" s="234"/>
      <c r="G376" s="234"/>
      <c r="H376" s="234"/>
      <c r="I376" s="234"/>
      <c r="J376" s="234"/>
      <c r="K376" s="234"/>
      <c r="L376" s="234"/>
    </row>
  </sheetData>
  <mergeCells count="78">
    <mergeCell ref="D356:G356"/>
    <mergeCell ref="K5:L5"/>
    <mergeCell ref="C356:C357"/>
    <mergeCell ref="B101:L101"/>
    <mergeCell ref="C339:C340"/>
    <mergeCell ref="H339:H340"/>
    <mergeCell ref="B151:L151"/>
    <mergeCell ref="B158:L158"/>
    <mergeCell ref="B166:L166"/>
    <mergeCell ref="B124:L124"/>
    <mergeCell ref="B167:L167"/>
    <mergeCell ref="B72:L72"/>
    <mergeCell ref="B79:L79"/>
    <mergeCell ref="C12:G12"/>
    <mergeCell ref="H12:L12"/>
    <mergeCell ref="B129:L129"/>
    <mergeCell ref="A2:D3"/>
    <mergeCell ref="B95:L95"/>
    <mergeCell ref="B100:L100"/>
    <mergeCell ref="B128:L128"/>
    <mergeCell ref="B108:L108"/>
    <mergeCell ref="G4:I4"/>
    <mergeCell ref="B13:L13"/>
    <mergeCell ref="B20:L20"/>
    <mergeCell ref="H5:J5"/>
    <mergeCell ref="B40:L40"/>
    <mergeCell ref="B41:L41"/>
    <mergeCell ref="B51:L51"/>
    <mergeCell ref="B67:L67"/>
    <mergeCell ref="B71:L71"/>
    <mergeCell ref="B136:L136"/>
    <mergeCell ref="B143:L143"/>
    <mergeCell ref="B150:L150"/>
    <mergeCell ref="A4:D4"/>
    <mergeCell ref="B36:L36"/>
    <mergeCell ref="C9:C11"/>
    <mergeCell ref="D9:F10"/>
    <mergeCell ref="H9:H11"/>
    <mergeCell ref="I9:K10"/>
    <mergeCell ref="A7:L7"/>
    <mergeCell ref="B28:L28"/>
    <mergeCell ref="B59:L59"/>
    <mergeCell ref="B87:L87"/>
    <mergeCell ref="B116:L116"/>
    <mergeCell ref="B263:L263"/>
    <mergeCell ref="B279:L279"/>
    <mergeCell ref="B320:L320"/>
    <mergeCell ref="D321:G321"/>
    <mergeCell ref="I321:L321"/>
    <mergeCell ref="B286:L286"/>
    <mergeCell ref="B287:L287"/>
    <mergeCell ref="B293:L293"/>
    <mergeCell ref="B300:L300"/>
    <mergeCell ref="B304:L304"/>
    <mergeCell ref="B305:L305"/>
    <mergeCell ref="B312:L312"/>
    <mergeCell ref="B271:L271"/>
    <mergeCell ref="D339:G339"/>
    <mergeCell ref="D322:G322"/>
    <mergeCell ref="I322:L322"/>
    <mergeCell ref="C321:C323"/>
    <mergeCell ref="H321:H323"/>
    <mergeCell ref="I339:L339"/>
    <mergeCell ref="B256:L256"/>
    <mergeCell ref="B227:L227"/>
    <mergeCell ref="B257:L257"/>
    <mergeCell ref="B174:L174"/>
    <mergeCell ref="B190:L190"/>
    <mergeCell ref="B235:L235"/>
    <mergeCell ref="B251:L251"/>
    <mergeCell ref="B195:L195"/>
    <mergeCell ref="B196:L196"/>
    <mergeCell ref="B204:L204"/>
    <mergeCell ref="B220:L220"/>
    <mergeCell ref="B226:L226"/>
    <mergeCell ref="B182:L182"/>
    <mergeCell ref="B212:L212"/>
    <mergeCell ref="B243:L243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282" t="s">
        <v>92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>
      <c r="A2" s="283" t="s">
        <v>43</v>
      </c>
      <c r="B2" s="285" t="s">
        <v>44</v>
      </c>
      <c r="C2" s="287" t="s">
        <v>45</v>
      </c>
      <c r="D2" s="285" t="s">
        <v>46</v>
      </c>
      <c r="E2" s="285" t="s">
        <v>47</v>
      </c>
      <c r="F2" s="287" t="s">
        <v>48</v>
      </c>
      <c r="G2" s="285" t="s">
        <v>49</v>
      </c>
      <c r="H2" s="285" t="s">
        <v>50</v>
      </c>
      <c r="I2" s="285" t="s">
        <v>51</v>
      </c>
      <c r="J2" s="285" t="s">
        <v>52</v>
      </c>
      <c r="K2" s="285" t="s">
        <v>53</v>
      </c>
      <c r="L2" s="287" t="s">
        <v>54</v>
      </c>
      <c r="M2" s="287" t="s">
        <v>55</v>
      </c>
      <c r="N2" s="280" t="s">
        <v>56</v>
      </c>
    </row>
    <row r="3" spans="1:14">
      <c r="A3" s="284"/>
      <c r="B3" s="286"/>
      <c r="C3" s="288"/>
      <c r="D3" s="286"/>
      <c r="E3" s="286"/>
      <c r="F3" s="288"/>
      <c r="G3" s="286"/>
      <c r="H3" s="286"/>
      <c r="I3" s="286"/>
      <c r="J3" s="286"/>
      <c r="K3" s="286"/>
      <c r="L3" s="288"/>
      <c r="M3" s="288"/>
      <c r="N3" s="281"/>
    </row>
    <row r="4" spans="1:14" ht="57.75" customHeight="1">
      <c r="A4" s="284"/>
      <c r="B4" s="286"/>
      <c r="C4" s="289"/>
      <c r="D4" s="286"/>
      <c r="E4" s="286"/>
      <c r="F4" s="289"/>
      <c r="G4" s="286"/>
      <c r="H4" s="286"/>
      <c r="I4" s="286"/>
      <c r="J4" s="286"/>
      <c r="K4" s="286"/>
      <c r="L4" s="289"/>
      <c r="M4" s="289"/>
      <c r="N4" s="281"/>
    </row>
    <row r="5" spans="1:14">
      <c r="A5" s="3" t="s">
        <v>57</v>
      </c>
      <c r="B5" s="21">
        <v>77</v>
      </c>
      <c r="C5" s="21">
        <f>B5*20/100</f>
        <v>15.4</v>
      </c>
      <c r="D5" s="21">
        <f>B5*25/100</f>
        <v>19.25</v>
      </c>
      <c r="E5" s="13">
        <f>БЖУ!D337</f>
        <v>25.919166666666666</v>
      </c>
      <c r="F5" s="21">
        <f>B5*30/100</f>
        <v>23.1</v>
      </c>
      <c r="G5" s="21">
        <f>B5*35/100</f>
        <v>26.95</v>
      </c>
      <c r="H5" s="13">
        <f>БЖУ!D354</f>
        <v>34.719166666666666</v>
      </c>
      <c r="I5" s="21">
        <f>B5*10/100</f>
        <v>7.7</v>
      </c>
      <c r="J5" s="21">
        <f>B5*15/100</f>
        <v>11.55</v>
      </c>
      <c r="K5" s="13">
        <f>БЖУ!D369</f>
        <v>8.4480000000000004</v>
      </c>
      <c r="L5" s="14">
        <f>B5*60/100</f>
        <v>46.2</v>
      </c>
      <c r="M5" s="15">
        <f>B5*75/100</f>
        <v>57.75</v>
      </c>
      <c r="N5" s="5">
        <f>SUM(E5,H5,K5)</f>
        <v>69.086333333333329</v>
      </c>
    </row>
    <row r="6" spans="1:14">
      <c r="A6" s="3" t="s">
        <v>58</v>
      </c>
      <c r="B6" s="21">
        <v>79</v>
      </c>
      <c r="C6" s="21">
        <f t="shared" ref="C6:C9" si="0">B6*20/100</f>
        <v>15.8</v>
      </c>
      <c r="D6" s="21">
        <f t="shared" ref="D6:D9" si="1">B6*25/100</f>
        <v>19.75</v>
      </c>
      <c r="E6" s="13">
        <f>БЖУ!E337</f>
        <v>28.809166666666666</v>
      </c>
      <c r="F6" s="21">
        <f t="shared" ref="F6:F9" si="2">B6*30/100</f>
        <v>23.7</v>
      </c>
      <c r="G6" s="21">
        <f t="shared" ref="G6:G9" si="3">B6*35/100</f>
        <v>27.65</v>
      </c>
      <c r="H6" s="13">
        <f>БЖУ!E354</f>
        <v>29.533333333333328</v>
      </c>
      <c r="I6" s="21">
        <f t="shared" ref="I6:I9" si="4">B6*10/100</f>
        <v>7.9</v>
      </c>
      <c r="J6" s="21">
        <f t="shared" ref="J6:J9" si="5">B6*15/100</f>
        <v>11.85</v>
      </c>
      <c r="K6" s="13">
        <f>БЖУ!E369</f>
        <v>11.68</v>
      </c>
      <c r="L6" s="14">
        <f t="shared" ref="L6:L9" si="6">B6*60/100</f>
        <v>47.4</v>
      </c>
      <c r="M6" s="15">
        <f t="shared" ref="M6:M9" si="7">B6*75/100</f>
        <v>59.25</v>
      </c>
      <c r="N6" s="5">
        <f t="shared" ref="N6:N9" si="8">SUM(E6,H6,K6)</f>
        <v>70.022499999999994</v>
      </c>
    </row>
    <row r="7" spans="1:14">
      <c r="A7" s="3" t="s">
        <v>59</v>
      </c>
      <c r="B7" s="21">
        <v>335</v>
      </c>
      <c r="C7" s="21">
        <f t="shared" si="0"/>
        <v>67</v>
      </c>
      <c r="D7" s="21">
        <f t="shared" si="1"/>
        <v>83.75</v>
      </c>
      <c r="E7" s="13">
        <f>БЖУ!F337</f>
        <v>109.22833333333334</v>
      </c>
      <c r="F7" s="21">
        <f t="shared" si="2"/>
        <v>100.5</v>
      </c>
      <c r="G7" s="21">
        <f t="shared" si="3"/>
        <v>117.25</v>
      </c>
      <c r="H7" s="13">
        <f>БЖУ!F354</f>
        <v>117.58749999999999</v>
      </c>
      <c r="I7" s="21">
        <f t="shared" si="4"/>
        <v>33.5</v>
      </c>
      <c r="J7" s="21">
        <f t="shared" si="5"/>
        <v>50.25</v>
      </c>
      <c r="K7" s="13">
        <f>БЖУ!F369</f>
        <v>77.109999999999985</v>
      </c>
      <c r="L7" s="14">
        <f t="shared" si="6"/>
        <v>201</v>
      </c>
      <c r="M7" s="15">
        <f t="shared" si="7"/>
        <v>251.25</v>
      </c>
      <c r="N7" s="5">
        <f t="shared" si="8"/>
        <v>303.92583333333334</v>
      </c>
    </row>
    <row r="8" spans="1:14" ht="30">
      <c r="A8" s="3" t="s">
        <v>60</v>
      </c>
      <c r="B8" s="21">
        <v>2350</v>
      </c>
      <c r="C8" s="21">
        <f t="shared" si="0"/>
        <v>470</v>
      </c>
      <c r="D8" s="21">
        <f t="shared" si="1"/>
        <v>587.5</v>
      </c>
      <c r="E8" s="13">
        <f>БЖУ!G337</f>
        <v>811.54250000000002</v>
      </c>
      <c r="F8" s="21">
        <f t="shared" si="2"/>
        <v>705</v>
      </c>
      <c r="G8" s="21">
        <f t="shared" si="3"/>
        <v>822.5</v>
      </c>
      <c r="H8" s="13">
        <f>БЖУ!G354</f>
        <v>863.50166666666667</v>
      </c>
      <c r="I8" s="21">
        <f t="shared" si="4"/>
        <v>235</v>
      </c>
      <c r="J8" s="21">
        <f t="shared" si="5"/>
        <v>352.5</v>
      </c>
      <c r="K8" s="13">
        <f>БЖУ!G369</f>
        <v>438.33000000000004</v>
      </c>
      <c r="L8" s="14">
        <f t="shared" si="6"/>
        <v>1410</v>
      </c>
      <c r="M8" s="15">
        <f t="shared" si="7"/>
        <v>1762.5</v>
      </c>
      <c r="N8" s="5">
        <f t="shared" si="8"/>
        <v>2113.3741666666665</v>
      </c>
    </row>
    <row r="9" spans="1:14" ht="15.75" thickBot="1">
      <c r="A9" s="16" t="s">
        <v>61</v>
      </c>
      <c r="B9" s="2">
        <v>60</v>
      </c>
      <c r="C9" s="2">
        <f t="shared" si="0"/>
        <v>12</v>
      </c>
      <c r="D9" s="2">
        <f t="shared" si="1"/>
        <v>15</v>
      </c>
      <c r="E9" s="17" t="e">
        <f>БЖУ!#REF!</f>
        <v>#REF!</v>
      </c>
      <c r="F9" s="2">
        <f t="shared" si="2"/>
        <v>18</v>
      </c>
      <c r="G9" s="2">
        <f t="shared" si="3"/>
        <v>21</v>
      </c>
      <c r="H9" s="17" t="e">
        <f>БЖУ!#REF!</f>
        <v>#REF!</v>
      </c>
      <c r="I9" s="2">
        <f t="shared" si="4"/>
        <v>6</v>
      </c>
      <c r="J9" s="2">
        <f t="shared" si="5"/>
        <v>9</v>
      </c>
      <c r="K9" s="17" t="e">
        <f>БЖУ!#REF!</f>
        <v>#REF!</v>
      </c>
      <c r="L9" s="18">
        <f t="shared" si="6"/>
        <v>36</v>
      </c>
      <c r="M9" s="19">
        <f t="shared" si="7"/>
        <v>45</v>
      </c>
      <c r="N9" s="23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282" t="s">
        <v>93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0"/>
      <c r="M11" s="20"/>
      <c r="N11" s="20"/>
    </row>
    <row r="12" spans="1:14">
      <c r="A12" s="283" t="s">
        <v>43</v>
      </c>
      <c r="B12" s="285" t="s">
        <v>44</v>
      </c>
      <c r="C12" s="287" t="s">
        <v>45</v>
      </c>
      <c r="D12" s="285" t="s">
        <v>46</v>
      </c>
      <c r="E12" s="285" t="s">
        <v>47</v>
      </c>
      <c r="F12" s="287" t="s">
        <v>48</v>
      </c>
      <c r="G12" s="285" t="s">
        <v>49</v>
      </c>
      <c r="H12" s="285" t="s">
        <v>50</v>
      </c>
      <c r="I12" s="287" t="s">
        <v>63</v>
      </c>
      <c r="J12" s="287" t="s">
        <v>64</v>
      </c>
      <c r="K12" s="280" t="s">
        <v>62</v>
      </c>
      <c r="L12" s="1"/>
      <c r="M12" s="1"/>
    </row>
    <row r="13" spans="1:14">
      <c r="A13" s="284"/>
      <c r="B13" s="286"/>
      <c r="C13" s="288"/>
      <c r="D13" s="286"/>
      <c r="E13" s="286"/>
      <c r="F13" s="288"/>
      <c r="G13" s="286"/>
      <c r="H13" s="286"/>
      <c r="I13" s="288"/>
      <c r="J13" s="288"/>
      <c r="K13" s="281"/>
      <c r="L13" s="1"/>
      <c r="M13" s="1"/>
    </row>
    <row r="14" spans="1:14" ht="57" customHeight="1">
      <c r="A14" s="284"/>
      <c r="B14" s="286"/>
      <c r="C14" s="289"/>
      <c r="D14" s="286"/>
      <c r="E14" s="286"/>
      <c r="F14" s="289"/>
      <c r="G14" s="286"/>
      <c r="H14" s="286"/>
      <c r="I14" s="289"/>
      <c r="J14" s="289"/>
      <c r="K14" s="281"/>
    </row>
    <row r="15" spans="1:14">
      <c r="A15" s="3" t="s">
        <v>57</v>
      </c>
      <c r="B15" s="21">
        <v>90</v>
      </c>
      <c r="C15" s="21">
        <f>B15*20/100</f>
        <v>18</v>
      </c>
      <c r="D15" s="21">
        <f>B15*25/100</f>
        <v>22.5</v>
      </c>
      <c r="E15" s="13">
        <f>БЖУ!I337</f>
        <v>27.099166666666672</v>
      </c>
      <c r="F15" s="21">
        <f>B15*30/100</f>
        <v>27</v>
      </c>
      <c r="G15" s="21">
        <f>B15*35/100</f>
        <v>31.5</v>
      </c>
      <c r="H15" s="13">
        <f>БЖУ!I354</f>
        <v>39.531666666666673</v>
      </c>
      <c r="I15" s="14">
        <f>B15*50/100</f>
        <v>45</v>
      </c>
      <c r="J15" s="15">
        <f>B15*60/100</f>
        <v>54</v>
      </c>
      <c r="K15" s="5">
        <f>SUM(E15,H15)</f>
        <v>66.630833333333342</v>
      </c>
    </row>
    <row r="16" spans="1:14">
      <c r="A16" s="3" t="s">
        <v>58</v>
      </c>
      <c r="B16" s="21">
        <v>92</v>
      </c>
      <c r="C16" s="21">
        <f t="shared" ref="C16:C19" si="9">B16*20/100</f>
        <v>18.399999999999999</v>
      </c>
      <c r="D16" s="21">
        <f t="shared" ref="D16:D19" si="10">B16*25/100</f>
        <v>23</v>
      </c>
      <c r="E16" s="13">
        <f>БЖУ!J337</f>
        <v>31.256666666666664</v>
      </c>
      <c r="F16" s="21">
        <f t="shared" ref="F16:F19" si="11">B16*30/100</f>
        <v>27.6</v>
      </c>
      <c r="G16" s="21">
        <f t="shared" ref="G16:G19" si="12">B16*35/100</f>
        <v>32.200000000000003</v>
      </c>
      <c r="H16" s="13">
        <f>БЖУ!J354</f>
        <v>34.81</v>
      </c>
      <c r="I16" s="14">
        <f t="shared" ref="I16:I19" si="13">B16*50/100</f>
        <v>46</v>
      </c>
      <c r="J16" s="15">
        <f t="shared" ref="J16:J19" si="14">B16*60/100</f>
        <v>55.2</v>
      </c>
      <c r="K16" s="5">
        <f t="shared" ref="K16:K19" si="15">SUM(E16,H16)</f>
        <v>66.066666666666663</v>
      </c>
    </row>
    <row r="17" spans="1:11">
      <c r="A17" s="3" t="s">
        <v>59</v>
      </c>
      <c r="B17" s="21">
        <v>383</v>
      </c>
      <c r="C17" s="21">
        <f t="shared" si="9"/>
        <v>76.599999999999994</v>
      </c>
      <c r="D17" s="21">
        <f t="shared" si="10"/>
        <v>95.75</v>
      </c>
      <c r="E17" s="13">
        <f>БЖУ!K337</f>
        <v>117.17583333333333</v>
      </c>
      <c r="F17" s="21">
        <f t="shared" si="11"/>
        <v>114.9</v>
      </c>
      <c r="G17" s="21">
        <f t="shared" si="12"/>
        <v>134.05000000000001</v>
      </c>
      <c r="H17" s="13">
        <f>БЖУ!K354</f>
        <v>133.42083333333332</v>
      </c>
      <c r="I17" s="14">
        <f t="shared" si="13"/>
        <v>191.5</v>
      </c>
      <c r="J17" s="15">
        <f t="shared" si="14"/>
        <v>229.8</v>
      </c>
      <c r="K17" s="5">
        <f t="shared" si="15"/>
        <v>250.59666666666664</v>
      </c>
    </row>
    <row r="18" spans="1:11" ht="30">
      <c r="A18" s="3" t="s">
        <v>60</v>
      </c>
      <c r="B18" s="21">
        <v>2720</v>
      </c>
      <c r="C18" s="21">
        <f t="shared" si="9"/>
        <v>544</v>
      </c>
      <c r="D18" s="21">
        <f t="shared" si="10"/>
        <v>680</v>
      </c>
      <c r="E18" s="13">
        <f>БЖУ!L337</f>
        <v>865.7733333333332</v>
      </c>
      <c r="F18" s="21">
        <f t="shared" si="11"/>
        <v>816</v>
      </c>
      <c r="G18" s="21">
        <f t="shared" si="12"/>
        <v>952</v>
      </c>
      <c r="H18" s="13">
        <f>БЖУ!L354</f>
        <v>962.52583333333348</v>
      </c>
      <c r="I18" s="14">
        <f t="shared" si="13"/>
        <v>1360</v>
      </c>
      <c r="J18" s="15">
        <f t="shared" si="14"/>
        <v>1632</v>
      </c>
      <c r="K18" s="5">
        <f t="shared" si="15"/>
        <v>1828.2991666666667</v>
      </c>
    </row>
    <row r="19" spans="1:11" ht="15.75" thickBot="1">
      <c r="A19" s="16" t="s">
        <v>61</v>
      </c>
      <c r="B19" s="2">
        <v>70</v>
      </c>
      <c r="C19" s="2">
        <f t="shared" si="9"/>
        <v>14</v>
      </c>
      <c r="D19" s="2">
        <f t="shared" si="10"/>
        <v>17.5</v>
      </c>
      <c r="E19" s="17" t="e">
        <f>БЖУ!#REF!</f>
        <v>#REF!</v>
      </c>
      <c r="F19" s="2">
        <f t="shared" si="11"/>
        <v>21</v>
      </c>
      <c r="G19" s="2">
        <f t="shared" si="12"/>
        <v>24.5</v>
      </c>
      <c r="H19" s="17" t="e">
        <f>БЖУ!#REF!</f>
        <v>#REF!</v>
      </c>
      <c r="I19" s="18">
        <f t="shared" si="13"/>
        <v>35</v>
      </c>
      <c r="J19" s="19">
        <f t="shared" si="14"/>
        <v>42</v>
      </c>
      <c r="K19" s="23" t="e">
        <f t="shared" si="15"/>
        <v>#REF!</v>
      </c>
    </row>
    <row r="21" spans="1:11">
      <c r="A21" s="25" t="s">
        <v>88</v>
      </c>
      <c r="B21" s="25"/>
      <c r="C21" s="26" t="s">
        <v>65</v>
      </c>
      <c r="D21" s="26"/>
      <c r="E21" s="26"/>
      <c r="F21" s="25" t="s">
        <v>91</v>
      </c>
      <c r="G21" s="25"/>
      <c r="H21" s="10"/>
    </row>
    <row r="22" spans="1:11">
      <c r="A22" s="25"/>
      <c r="B22" s="25"/>
      <c r="C22" s="25"/>
      <c r="D22" s="25"/>
      <c r="E22" s="25"/>
      <c r="F22" s="25"/>
      <c r="G22" s="25"/>
      <c r="H22" s="10"/>
    </row>
    <row r="23" spans="1:11">
      <c r="A23" s="25" t="s">
        <v>66</v>
      </c>
      <c r="B23" s="25"/>
      <c r="C23" s="25"/>
      <c r="D23" s="25"/>
      <c r="E23" s="25"/>
      <c r="F23" s="25" t="s">
        <v>67</v>
      </c>
      <c r="G23" s="25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A12:A14"/>
    <mergeCell ref="B12:B14"/>
    <mergeCell ref="C12:C14"/>
    <mergeCell ref="D12:D14"/>
    <mergeCell ref="E12:E1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Учитель</cp:lastModifiedBy>
  <cp:lastPrinted>2025-08-13T12:39:13Z</cp:lastPrinted>
  <dcterms:created xsi:type="dcterms:W3CDTF">2016-08-23T13:19:30Z</dcterms:created>
  <dcterms:modified xsi:type="dcterms:W3CDTF">2025-09-02T10:39:47Z</dcterms:modified>
</cp:coreProperties>
</file>